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llection for Smarika\"/>
    </mc:Choice>
  </mc:AlternateContent>
  <xr:revisionPtr revIDLastSave="0" documentId="13_ncr:1_{D9DB0742-9FCB-4943-9D87-D93A0722B7C6}" xr6:coauthVersionLast="36" xr6:coauthVersionMax="36" xr10:uidLastSave="{00000000-0000-0000-0000-000000000000}"/>
  <bookViews>
    <workbookView xWindow="240" yWindow="135" windowWidth="20115" windowHeight="7245" xr2:uid="{00000000-000D-0000-FFFF-FFFF00000000}"/>
  </bookViews>
  <sheets>
    <sheet name="10th Yr Data" sheetId="1" r:id="rId1"/>
    <sheet name="Sheet2" sheetId="2" r:id="rId2"/>
    <sheet name="Sheet3" sheetId="3" r:id="rId3"/>
  </sheets>
  <definedNames>
    <definedName name="_xlnm.Print_Area" localSheetId="0">'10th Yr Data'!$A$1:$W$76</definedName>
  </definedNames>
  <calcPr calcId="191029"/>
</workbook>
</file>

<file path=xl/calcChain.xml><?xml version="1.0" encoding="utf-8"?>
<calcChain xmlns="http://schemas.openxmlformats.org/spreadsheetml/2006/main">
  <c r="W30" i="1" l="1"/>
  <c r="W32" i="1"/>
  <c r="W53" i="1"/>
  <c r="W55" i="1"/>
  <c r="W56" i="1"/>
  <c r="W57" i="1"/>
  <c r="W58" i="1"/>
  <c r="W72" i="1"/>
  <c r="V7" i="1"/>
  <c r="W7" i="1" s="1"/>
  <c r="T7" i="1"/>
  <c r="R7" i="1"/>
  <c r="P7" i="1"/>
  <c r="N7" i="1"/>
  <c r="L7" i="1"/>
  <c r="J7" i="1"/>
  <c r="H7" i="1"/>
  <c r="F7" i="1"/>
  <c r="V9" i="1" l="1"/>
  <c r="V11" i="1"/>
  <c r="V12" i="1"/>
  <c r="V13" i="1"/>
  <c r="V14" i="1"/>
  <c r="V15" i="1"/>
  <c r="V16" i="1"/>
  <c r="V17" i="1"/>
  <c r="V18" i="1"/>
  <c r="V19" i="1"/>
  <c r="V20" i="1"/>
  <c r="W20" i="1" s="1"/>
  <c r="V21" i="1"/>
  <c r="V22" i="1"/>
  <c r="V23" i="1"/>
  <c r="V24" i="1"/>
  <c r="V26" i="1"/>
  <c r="V27" i="1"/>
  <c r="V28" i="1"/>
  <c r="V29" i="1"/>
  <c r="V33" i="1"/>
  <c r="V34" i="1"/>
  <c r="V36" i="1"/>
  <c r="V37" i="1"/>
  <c r="V39" i="1"/>
  <c r="V40" i="1"/>
  <c r="V42" i="1"/>
  <c r="V43" i="1"/>
  <c r="V46" i="1"/>
  <c r="V47" i="1"/>
  <c r="V48" i="1"/>
  <c r="V50" i="1"/>
  <c r="V51" i="1"/>
  <c r="V54" i="1"/>
  <c r="V61" i="1"/>
  <c r="V62" i="1"/>
  <c r="W62" i="1" s="1"/>
  <c r="V64" i="1"/>
  <c r="V65" i="1"/>
  <c r="V66" i="1"/>
  <c r="V67" i="1"/>
  <c r="V68" i="1"/>
  <c r="V69" i="1"/>
  <c r="V71" i="1"/>
  <c r="V73" i="1"/>
  <c r="V74" i="1"/>
  <c r="V75" i="1"/>
  <c r="V76" i="1"/>
  <c r="V6" i="1"/>
  <c r="U59" i="1"/>
  <c r="U49" i="1"/>
  <c r="U25" i="1" l="1"/>
  <c r="T9" i="1"/>
  <c r="T11" i="1"/>
  <c r="T12" i="1"/>
  <c r="T13" i="1"/>
  <c r="T14" i="1"/>
  <c r="T15" i="1"/>
  <c r="T16" i="1"/>
  <c r="T17" i="1"/>
  <c r="T18" i="1"/>
  <c r="T19" i="1"/>
  <c r="T21" i="1"/>
  <c r="T22" i="1"/>
  <c r="T23" i="1"/>
  <c r="T24" i="1"/>
  <c r="T27" i="1"/>
  <c r="T28" i="1"/>
  <c r="T29" i="1"/>
  <c r="T33" i="1"/>
  <c r="T34" i="1"/>
  <c r="T35" i="1"/>
  <c r="W35" i="1" s="1"/>
  <c r="T36" i="1"/>
  <c r="T37" i="1"/>
  <c r="T39" i="1"/>
  <c r="T40" i="1"/>
  <c r="T42" i="1"/>
  <c r="T46" i="1"/>
  <c r="T47" i="1"/>
  <c r="T48" i="1"/>
  <c r="W48" i="1" s="1"/>
  <c r="T50" i="1"/>
  <c r="T51" i="1"/>
  <c r="W51" i="1" s="1"/>
  <c r="T54" i="1"/>
  <c r="T60" i="1"/>
  <c r="T61" i="1"/>
  <c r="T64" i="1"/>
  <c r="W64" i="1" s="1"/>
  <c r="T65" i="1"/>
  <c r="W65" i="1" s="1"/>
  <c r="T66" i="1"/>
  <c r="W66" i="1" s="1"/>
  <c r="T67" i="1"/>
  <c r="T68" i="1"/>
  <c r="T69" i="1"/>
  <c r="T71" i="1"/>
  <c r="T73" i="1"/>
  <c r="T74" i="1"/>
  <c r="T75" i="1"/>
  <c r="T76" i="1"/>
  <c r="T6" i="1"/>
  <c r="W11" i="1" l="1"/>
  <c r="W17" i="1"/>
  <c r="R9" i="1"/>
  <c r="R11" i="1"/>
  <c r="R12" i="1"/>
  <c r="R13" i="1"/>
  <c r="R14" i="1"/>
  <c r="R15" i="1"/>
  <c r="R16" i="1"/>
  <c r="W16" i="1" s="1"/>
  <c r="R17" i="1"/>
  <c r="R18" i="1"/>
  <c r="R19" i="1"/>
  <c r="R21" i="1"/>
  <c r="W21" i="1" s="1"/>
  <c r="R22" i="1"/>
  <c r="R23" i="1"/>
  <c r="R24" i="1"/>
  <c r="R27" i="1"/>
  <c r="R28" i="1"/>
  <c r="R29" i="1"/>
  <c r="R33" i="1"/>
  <c r="W33" i="1" s="1"/>
  <c r="R34" i="1"/>
  <c r="R36" i="1"/>
  <c r="R37" i="1"/>
  <c r="R38" i="1"/>
  <c r="R39" i="1"/>
  <c r="W39" i="1" s="1"/>
  <c r="R40" i="1"/>
  <c r="W40" i="1" s="1"/>
  <c r="R42" i="1"/>
  <c r="R46" i="1"/>
  <c r="W46" i="1" s="1"/>
  <c r="R47" i="1"/>
  <c r="R50" i="1"/>
  <c r="R54" i="1"/>
  <c r="R60" i="1"/>
  <c r="W60" i="1" s="1"/>
  <c r="R61" i="1"/>
  <c r="R67" i="1"/>
  <c r="W67" i="1" s="1"/>
  <c r="R68" i="1"/>
  <c r="R69" i="1"/>
  <c r="W69" i="1" s="1"/>
  <c r="R71" i="1"/>
  <c r="W71" i="1" s="1"/>
  <c r="R73" i="1"/>
  <c r="R74" i="1"/>
  <c r="R75" i="1"/>
  <c r="R76" i="1"/>
  <c r="R6" i="1"/>
  <c r="Q26" i="1"/>
  <c r="T26" i="1" s="1"/>
  <c r="P9" i="1"/>
  <c r="P12" i="1"/>
  <c r="P13" i="1"/>
  <c r="P14" i="1"/>
  <c r="P15" i="1"/>
  <c r="P18" i="1"/>
  <c r="P19" i="1"/>
  <c r="P22" i="1"/>
  <c r="P23" i="1"/>
  <c r="P24" i="1"/>
  <c r="P26" i="1"/>
  <c r="P27" i="1"/>
  <c r="P28" i="1"/>
  <c r="P29" i="1"/>
  <c r="P33" i="1"/>
  <c r="P34" i="1"/>
  <c r="P36" i="1"/>
  <c r="P37" i="1"/>
  <c r="P38" i="1"/>
  <c r="P39" i="1"/>
  <c r="P42" i="1"/>
  <c r="P44" i="1"/>
  <c r="P46" i="1"/>
  <c r="P47" i="1"/>
  <c r="P50" i="1"/>
  <c r="P54" i="1"/>
  <c r="P67" i="1"/>
  <c r="P68" i="1"/>
  <c r="P69" i="1"/>
  <c r="P71" i="1"/>
  <c r="P73" i="1"/>
  <c r="P74" i="1"/>
  <c r="P75" i="1"/>
  <c r="P76" i="1"/>
  <c r="P6" i="1"/>
  <c r="N47" i="1"/>
  <c r="N9" i="1"/>
  <c r="N12" i="1"/>
  <c r="N13" i="1"/>
  <c r="N14" i="1"/>
  <c r="N15" i="1"/>
  <c r="N18" i="1"/>
  <c r="N19" i="1"/>
  <c r="N22" i="1"/>
  <c r="N23" i="1"/>
  <c r="N24" i="1"/>
  <c r="N26" i="1"/>
  <c r="N27" i="1"/>
  <c r="N28" i="1"/>
  <c r="N29" i="1"/>
  <c r="N33" i="1"/>
  <c r="N34" i="1"/>
  <c r="N36" i="1"/>
  <c r="N37" i="1"/>
  <c r="N38" i="1"/>
  <c r="N39" i="1"/>
  <c r="N42" i="1"/>
  <c r="N46" i="1"/>
  <c r="N50" i="1"/>
  <c r="N54" i="1"/>
  <c r="N61" i="1"/>
  <c r="N69" i="1"/>
  <c r="N71" i="1"/>
  <c r="N73" i="1"/>
  <c r="N74" i="1"/>
  <c r="N75" i="1"/>
  <c r="N76" i="1"/>
  <c r="N6" i="1"/>
  <c r="L68" i="1"/>
  <c r="L9" i="1"/>
  <c r="L12" i="1"/>
  <c r="L13" i="1"/>
  <c r="L14" i="1"/>
  <c r="L15" i="1"/>
  <c r="L18" i="1"/>
  <c r="L19" i="1"/>
  <c r="L22" i="1"/>
  <c r="L23" i="1"/>
  <c r="L24" i="1"/>
  <c r="L29" i="1"/>
  <c r="L34" i="1"/>
  <c r="L36" i="1"/>
  <c r="L37" i="1"/>
  <c r="L38" i="1"/>
  <c r="L42" i="1"/>
  <c r="L43" i="1"/>
  <c r="L44" i="1"/>
  <c r="L46" i="1"/>
  <c r="L47" i="1"/>
  <c r="L50" i="1"/>
  <c r="L54" i="1"/>
  <c r="L61" i="1"/>
  <c r="L69" i="1"/>
  <c r="L73" i="1"/>
  <c r="L74" i="1"/>
  <c r="L76" i="1"/>
  <c r="L6" i="1"/>
  <c r="J24" i="1"/>
  <c r="W29" i="1" l="1"/>
  <c r="W23" i="1"/>
  <c r="W50" i="1"/>
  <c r="R26" i="1"/>
  <c r="J76" i="1"/>
  <c r="J73" i="1"/>
  <c r="J74" i="1"/>
  <c r="J61" i="1"/>
  <c r="W61" i="1" s="1"/>
  <c r="J68" i="1"/>
  <c r="J50" i="1"/>
  <c r="J54" i="1"/>
  <c r="J47" i="1"/>
  <c r="J43" i="1"/>
  <c r="J42" i="1"/>
  <c r="J37" i="1"/>
  <c r="J38" i="1"/>
  <c r="J34" i="1"/>
  <c r="J36" i="1"/>
  <c r="W36" i="1" s="1"/>
  <c r="J29" i="1"/>
  <c r="J22" i="1"/>
  <c r="J23" i="1"/>
  <c r="J18" i="1"/>
  <c r="J19" i="1"/>
  <c r="J15" i="1"/>
  <c r="J12" i="1"/>
  <c r="J13" i="1"/>
  <c r="J14" i="1"/>
  <c r="J9" i="1"/>
  <c r="J6" i="1"/>
  <c r="H9" i="1"/>
  <c r="H12" i="1"/>
  <c r="H13" i="1"/>
  <c r="H14" i="1"/>
  <c r="H15" i="1"/>
  <c r="H18" i="1"/>
  <c r="H19" i="1"/>
  <c r="H22" i="1"/>
  <c r="H23" i="1"/>
  <c r="H24" i="1"/>
  <c r="H26" i="1"/>
  <c r="I26" i="1" s="1"/>
  <c r="H27" i="1"/>
  <c r="I27" i="1" s="1"/>
  <c r="H28" i="1"/>
  <c r="I28" i="1" s="1"/>
  <c r="H29" i="1"/>
  <c r="H34" i="1"/>
  <c r="H36" i="1"/>
  <c r="H37" i="1"/>
  <c r="H38" i="1"/>
  <c r="H42" i="1"/>
  <c r="H43" i="1"/>
  <c r="H44" i="1"/>
  <c r="H47" i="1"/>
  <c r="H54" i="1"/>
  <c r="H61" i="1"/>
  <c r="H68" i="1"/>
  <c r="H73" i="1"/>
  <c r="H74" i="1"/>
  <c r="H75" i="1"/>
  <c r="I75" i="1" s="1"/>
  <c r="H76" i="1"/>
  <c r="H6" i="1"/>
  <c r="E52" i="1"/>
  <c r="G52" i="1"/>
  <c r="U31" i="1"/>
  <c r="S31" i="1"/>
  <c r="Q31" i="1"/>
  <c r="O31" i="1"/>
  <c r="M31" i="1"/>
  <c r="K31" i="1"/>
  <c r="I31" i="1"/>
  <c r="F31" i="1"/>
  <c r="G31" i="1"/>
  <c r="E31" i="1"/>
  <c r="W6" i="1" l="1"/>
  <c r="J31" i="1"/>
  <c r="R31" i="1"/>
  <c r="L75" i="1"/>
  <c r="W75" i="1" s="1"/>
  <c r="J75" i="1"/>
  <c r="T31" i="1"/>
  <c r="H31" i="1"/>
  <c r="V31" i="1"/>
  <c r="L31" i="1"/>
  <c r="H52" i="1"/>
  <c r="N31" i="1"/>
  <c r="P31" i="1"/>
  <c r="L27" i="1"/>
  <c r="J27" i="1"/>
  <c r="L26" i="1"/>
  <c r="J26" i="1"/>
  <c r="W26" i="1" s="1"/>
  <c r="L28" i="1"/>
  <c r="J28" i="1"/>
  <c r="F22" i="1"/>
  <c r="W22" i="1" s="1"/>
  <c r="F9" i="1"/>
  <c r="W9" i="1" s="1"/>
  <c r="F24" i="1"/>
  <c r="W24" i="1" s="1"/>
  <c r="F27" i="1"/>
  <c r="F43" i="1"/>
  <c r="W43" i="1" s="1"/>
  <c r="F47" i="1"/>
  <c r="F54" i="1"/>
  <c r="W54" i="1" s="1"/>
  <c r="F68" i="1"/>
  <c r="W68" i="1" s="1"/>
  <c r="F73" i="1"/>
  <c r="W73" i="1" s="1"/>
  <c r="F74" i="1"/>
  <c r="W74" i="1" s="1"/>
  <c r="F75" i="1"/>
  <c r="F76" i="1"/>
  <c r="W76" i="1" s="1"/>
  <c r="F6" i="1"/>
  <c r="D10" i="1"/>
  <c r="W28" i="1" l="1"/>
  <c r="W27" i="1"/>
  <c r="E59" i="1"/>
  <c r="G59" i="1"/>
  <c r="I59" i="1"/>
  <c r="K59" i="1"/>
  <c r="M59" i="1"/>
  <c r="O59" i="1"/>
  <c r="Q59" i="1"/>
  <c r="S59" i="1"/>
  <c r="E63" i="1"/>
  <c r="G63" i="1"/>
  <c r="I63" i="1"/>
  <c r="K63" i="1"/>
  <c r="M63" i="1"/>
  <c r="N63" i="1" s="1"/>
  <c r="O63" i="1"/>
  <c r="Q63" i="1"/>
  <c r="S63" i="1"/>
  <c r="U63" i="1"/>
  <c r="V63" i="1" s="1"/>
  <c r="E70" i="1"/>
  <c r="G70" i="1"/>
  <c r="I70" i="1"/>
  <c r="K70" i="1"/>
  <c r="O70" i="1"/>
  <c r="P70" i="1" s="1"/>
  <c r="Q70" i="1"/>
  <c r="S70" i="1"/>
  <c r="U70" i="1"/>
  <c r="V70" i="1" s="1"/>
  <c r="I52" i="1"/>
  <c r="J52" i="1" s="1"/>
  <c r="K52" i="1"/>
  <c r="M52" i="1"/>
  <c r="O52" i="1"/>
  <c r="Q52" i="1"/>
  <c r="S52" i="1"/>
  <c r="U52" i="1"/>
  <c r="E49" i="1"/>
  <c r="G49" i="1"/>
  <c r="I49" i="1"/>
  <c r="K49" i="1"/>
  <c r="M49" i="1"/>
  <c r="O49" i="1"/>
  <c r="Q49" i="1"/>
  <c r="S49" i="1"/>
  <c r="E45" i="1"/>
  <c r="G45" i="1"/>
  <c r="I45" i="1"/>
  <c r="K45" i="1"/>
  <c r="M45" i="1"/>
  <c r="O45" i="1"/>
  <c r="Q45" i="1"/>
  <c r="S45" i="1"/>
  <c r="U45" i="1"/>
  <c r="E41" i="1"/>
  <c r="G41" i="1"/>
  <c r="I41" i="1"/>
  <c r="K41" i="1"/>
  <c r="M41" i="1"/>
  <c r="O41" i="1"/>
  <c r="Q41" i="1"/>
  <c r="S41" i="1"/>
  <c r="U41" i="1"/>
  <c r="E25" i="1"/>
  <c r="G25" i="1"/>
  <c r="I25" i="1"/>
  <c r="K25" i="1"/>
  <c r="M25" i="1"/>
  <c r="O25" i="1"/>
  <c r="Q25" i="1"/>
  <c r="S25" i="1"/>
  <c r="V25" i="1" s="1"/>
  <c r="E10" i="1"/>
  <c r="G10" i="1"/>
  <c r="I10" i="1"/>
  <c r="I8" i="1" s="1"/>
  <c r="K10" i="1"/>
  <c r="M10" i="1"/>
  <c r="O10" i="1"/>
  <c r="Q10" i="1"/>
  <c r="S10" i="1"/>
  <c r="U10" i="1"/>
  <c r="D8" i="1"/>
  <c r="D25" i="1"/>
  <c r="D31" i="1"/>
  <c r="D41" i="1"/>
  <c r="D45" i="1"/>
  <c r="D49" i="1"/>
  <c r="D52" i="1"/>
  <c r="F52" i="1" s="1"/>
  <c r="D59" i="1"/>
  <c r="D63" i="1"/>
  <c r="D70" i="1"/>
  <c r="L49" i="1" l="1"/>
  <c r="V52" i="1"/>
  <c r="N52" i="1"/>
  <c r="L59" i="1"/>
  <c r="R25" i="1"/>
  <c r="J25" i="1"/>
  <c r="T41" i="1"/>
  <c r="L41" i="1"/>
  <c r="V45" i="1"/>
  <c r="P52" i="1"/>
  <c r="P63" i="1"/>
  <c r="H59" i="1"/>
  <c r="T49" i="1"/>
  <c r="V49" i="1"/>
  <c r="F63" i="1"/>
  <c r="U8" i="1"/>
  <c r="V10" i="1"/>
  <c r="T59" i="1"/>
  <c r="V59" i="1"/>
  <c r="V41" i="1"/>
  <c r="F41" i="1"/>
  <c r="P49" i="1"/>
  <c r="R52" i="1"/>
  <c r="R63" i="1"/>
  <c r="W63" i="1" s="1"/>
  <c r="R59" i="1"/>
  <c r="J59" i="1"/>
  <c r="R70" i="1"/>
  <c r="N45" i="1"/>
  <c r="N25" i="1"/>
  <c r="P41" i="1"/>
  <c r="H41" i="1"/>
  <c r="R45" i="1"/>
  <c r="O8" i="1"/>
  <c r="P10" i="1"/>
  <c r="M8" i="1"/>
  <c r="N10" i="1"/>
  <c r="P25" i="1"/>
  <c r="H25" i="1"/>
  <c r="R41" i="1"/>
  <c r="J41" i="1"/>
  <c r="T45" i="1"/>
  <c r="N49" i="1"/>
  <c r="K8" i="1"/>
  <c r="L8" i="1" s="1"/>
  <c r="L10" i="1"/>
  <c r="S8" i="1"/>
  <c r="T10" i="1"/>
  <c r="Q8" i="1"/>
  <c r="R10" i="1"/>
  <c r="T25" i="1"/>
  <c r="L25" i="1"/>
  <c r="N41" i="1"/>
  <c r="P45" i="1"/>
  <c r="R49" i="1"/>
  <c r="J49" i="1"/>
  <c r="T52" i="1"/>
  <c r="L52" i="1"/>
  <c r="T70" i="1"/>
  <c r="T63" i="1"/>
  <c r="L63" i="1"/>
  <c r="N59" i="1"/>
  <c r="F45" i="1"/>
  <c r="H45" i="1"/>
  <c r="J45" i="1"/>
  <c r="L45" i="1"/>
  <c r="J63" i="1"/>
  <c r="H63" i="1"/>
  <c r="G8" i="1"/>
  <c r="J10" i="1"/>
  <c r="H10" i="1"/>
  <c r="E8" i="1"/>
  <c r="F8" i="1" s="1"/>
  <c r="F10" i="1"/>
  <c r="F25" i="1"/>
  <c r="W25" i="1" s="1"/>
  <c r="W41" i="1" l="1"/>
  <c r="W59" i="1"/>
  <c r="W49" i="1"/>
  <c r="W52" i="1"/>
  <c r="W10" i="1"/>
  <c r="V8" i="1"/>
  <c r="R8" i="1"/>
  <c r="N8" i="1"/>
  <c r="T8" i="1"/>
  <c r="P8" i="1"/>
  <c r="J8" i="1"/>
  <c r="H8" i="1"/>
  <c r="W8" i="1" l="1"/>
</calcChain>
</file>

<file path=xl/sharedStrings.xml><?xml version="1.0" encoding="utf-8"?>
<sst xmlns="http://schemas.openxmlformats.org/spreadsheetml/2006/main" count="138" uniqueCount="120">
  <si>
    <t>qm=;+</t>
  </si>
  <si>
    <t>ljj/0f</t>
  </si>
  <si>
    <t>cf=j=x?</t>
  </si>
  <si>
    <t>lx=g+=</t>
  </si>
  <si>
    <t>)^(÷)&amp;)</t>
  </si>
  <si>
    <t>)&amp;)÷)&amp;!</t>
  </si>
  <si>
    <t>k|ult</t>
  </si>
  <si>
    <t>;xh dlxnf ;Da[l4 ax'B]ZoLo ;xsf/L ;+:yf ln=</t>
  </si>
  <si>
    <t>d]rLgu/– !),emfkf</t>
  </si>
  <si>
    <t>!) jif{sf] cfly{s hLjgsf] t'ngfTds l:ylt</t>
  </si>
  <si>
    <t>)&amp;!÷)&amp;@</t>
  </si>
  <si>
    <t>)&amp;@÷)&amp;#</t>
  </si>
  <si>
    <t>)&amp;#÷)&amp;$</t>
  </si>
  <si>
    <t>)&amp;%÷)&amp;^</t>
  </si>
  <si>
    <t>)&amp;^÷)&amp;&amp;</t>
  </si>
  <si>
    <t>)&amp;&amp;÷)&amp;*</t>
  </si>
  <si>
    <t>)&amp;*÷)&amp;(</t>
  </si>
  <si>
    <t>)&amp;$÷)&amp;%</t>
  </si>
  <si>
    <t>Üdf</t>
  </si>
  <si>
    <t>z]o/ k"FhL</t>
  </si>
  <si>
    <t>sf]if</t>
  </si>
  <si>
    <t>hu]8f sf]if</t>
  </si>
  <si>
    <t>cGo sf]if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</si>
  <si>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</si>
  <si>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</si>
  <si>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</si>
  <si>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</si>
  <si>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</si>
  <si>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</si>
  <si>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</si>
  <si>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</si>
  <si>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</si>
  <si>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</si>
  <si>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jrt ;+sng</t>
  </si>
  <si>
    <t>lgoldt jrt</t>
  </si>
  <si>
    <t>P]lR5s jrt</t>
  </si>
  <si>
    <t>cfjlws jrt</t>
  </si>
  <si>
    <t>jfn jrt</t>
  </si>
  <si>
    <t>e'QmfgL lbg' kg]{</t>
  </si>
  <si>
    <t>;zt{ cg'bfg</t>
  </si>
  <si>
    <t>;fk6L k|fKt / lkmtf{</t>
  </si>
  <si>
    <t>;fdflhs ;'/Iff s/</t>
  </si>
  <si>
    <t>cGo e'QmfgL lbg'kg]{</t>
  </si>
  <si>
    <t>pwf/f] v/Lb / e'QmfgL</t>
  </si>
  <si>
    <t>;xsf/L k|a{4g sf]if</t>
  </si>
  <si>
    <t>;+/lIft k"FhL lkmtf{ sf]if</t>
  </si>
  <si>
    <t>z]o/ nfef+z sf]if</t>
  </si>
  <si>
    <t>;xsf/L lzIff sf]if</t>
  </si>
  <si>
    <t>;xsf/L ljsf; sf]if</t>
  </si>
  <si>
    <t>cGo hf]lvd Joj:yfkg sf]if</t>
  </si>
  <si>
    <t>;fd'bflos ljsf; sf]if</t>
  </si>
  <si>
    <t>sd{rf/L af]g; sf]if</t>
  </si>
  <si>
    <t>3f6f k"lt{ sf]if</t>
  </si>
  <si>
    <t>2.2.11</t>
  </si>
  <si>
    <t>2.2.12</t>
  </si>
  <si>
    <t>shf{ hf]lvd sf]if</t>
  </si>
  <si>
    <t>;b:o /fxt sf]if</t>
  </si>
  <si>
    <t>2a</t>
  </si>
  <si>
    <t xml:space="preserve">s/ ltg'{ cl3sf] v'b jrt </t>
  </si>
  <si>
    <t>20-0</t>
  </si>
  <si>
    <t>20-1</t>
  </si>
  <si>
    <t>20-1.1</t>
  </si>
  <si>
    <t>20-1.2</t>
  </si>
  <si>
    <t>20-1.3</t>
  </si>
  <si>
    <t>20-1.4</t>
  </si>
  <si>
    <t>20-1.5</t>
  </si>
  <si>
    <t>20-1.6</t>
  </si>
  <si>
    <t>20-1.7</t>
  </si>
  <si>
    <t>20-1.8</t>
  </si>
  <si>
    <t>20-1.9</t>
  </si>
  <si>
    <t>20-1.10</t>
  </si>
  <si>
    <t>20-1.11</t>
  </si>
  <si>
    <t>20-1.12</t>
  </si>
  <si>
    <t>Jofh s/ bfloTj</t>
  </si>
  <si>
    <t>cfo s/ Joj:yf</t>
  </si>
  <si>
    <t>3/ hUuf axfn s/</t>
  </si>
  <si>
    <t>kfl/&gt;lds s/</t>
  </si>
  <si>
    <t>bfloTj lx;fa</t>
  </si>
  <si>
    <t>n]vf kl/If0f z'Ns</t>
  </si>
  <si>
    <t>cGo bfloTj</t>
  </si>
  <si>
    <t>gub lx;fa</t>
  </si>
  <si>
    <t>a}ª\s lx;fa</t>
  </si>
  <si>
    <t>lhNnf ;xsf/L ;+3,emfkf</t>
  </si>
  <si>
    <t>rNtL vftf sf] a}ª\s hDdf</t>
  </si>
  <si>
    <t>/fli6«o ;xsf/L a}ª\s ln=</t>
  </si>
  <si>
    <t>z]o/ nufgL</t>
  </si>
  <si>
    <t>shf{ nufgL</t>
  </si>
  <si>
    <t>Jofkf/ Joj;fodf nufgL</t>
  </si>
  <si>
    <t>cGo C0f nufgL</t>
  </si>
  <si>
    <t>3/ hUufdf C0f nufgL</t>
  </si>
  <si>
    <t>z}lIfs C0f nufgL</t>
  </si>
  <si>
    <t>pBf]u Joj;fodf nufgL</t>
  </si>
  <si>
    <t>s[lifdf nufgL</t>
  </si>
  <si>
    <t>kfpg' kg]{ lx;fa</t>
  </si>
  <si>
    <t>cGo kfpg' kg]{</t>
  </si>
  <si>
    <t>l:y/ ;DklQ lx;fa</t>
  </si>
  <si>
    <t>ejg</t>
  </si>
  <si>
    <t>ldn d]zLg/L</t>
  </si>
  <si>
    <t>ldndf cGo ;DklQ</t>
  </si>
  <si>
    <t>On]S6«f]lgS;</t>
  </si>
  <si>
    <t>sfof{noLo ;DklQ</t>
  </si>
  <si>
    <t>kmlg{r/</t>
  </si>
  <si>
    <t>clGtd dfnz]if</t>
  </si>
  <si>
    <t>cGo ;DklQ</t>
  </si>
  <si>
    <t>3/ hUuf</t>
  </si>
  <si>
    <t>;~rfng vr{</t>
  </si>
  <si>
    <t>;~rfng cfo</t>
  </si>
  <si>
    <t>s'n ;DklQ</t>
  </si>
  <si>
    <t>s'nsf/f]af/</t>
  </si>
  <si>
    <t>170-1</t>
  </si>
  <si>
    <t>170-2</t>
  </si>
  <si>
    <t>clu|d cfos/</t>
  </si>
  <si>
    <t xml:space="preserve">;Xh pBf]u  </t>
  </si>
  <si>
    <t>Jofh bfloTj sf]if</t>
  </si>
  <si>
    <t>2.2.13</t>
  </si>
  <si>
    <t>sd{rf/L pkbfg sf]if</t>
  </si>
  <si>
    <t>20-1.13</t>
  </si>
  <si>
    <t>pwf/f] lalqm</t>
  </si>
  <si>
    <t>;b:o ;+Vof</t>
  </si>
  <si>
    <t>Average 
growth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</si>
</sst>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Preeti"/>
    </font>
    <font>
      <b/>
      <sz val="12"/>
      <color theme="1"/>
      <name val="Preeti"/>
    </font>
    <font>
      <b/>
      <sz val="12"/>
      <color theme="1"/>
      <name val="Calibri"/>
      <family val="2"/>
      <scheme val="minor"/>
    </font>
    <font>
      <b/>
      <sz val="11"/>
      <color theme="1"/>
      <name val="Preeti"/>
    </font>
    <font>
      <sz val="10"/>
      <color theme="1"/>
      <name val="Calibri"/>
      <family val="2"/>
      <scheme val="minor"/>
    </font>
    <font>
      <sz val="12"/>
      <color theme="1"/>
      <name val="Preeti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76"/>
  <sheetViews>
    <sheetView tabSelected="1" topLeftCell="A58" workbookViewId="0">
      <selection activeCell="J78" sqref="J78"/>
    </sheetView>
  </sheetViews>
  <sheetFormatPr defaultRowHeight="15.75" x14ac:dyDescent="0.25"/>
  <cols>
    <col min="1" max="1" width="6.7109375" style="2" customWidth="1"/>
    <col min="2" max="2" width="14.5703125" style="13" customWidth="1"/>
    <col min="3" max="3" width="7.140625" style="3" customWidth="1"/>
    <col min="4" max="4" width="8.42578125" style="2" customWidth="1"/>
    <col min="5" max="5" width="8.85546875" style="2" customWidth="1"/>
    <col min="6" max="6" width="5" style="2" customWidth="1"/>
    <col min="7" max="7" width="9.5703125" style="2" customWidth="1"/>
    <col min="8" max="8" width="4.85546875" style="2" customWidth="1"/>
    <col min="9" max="9" width="8.5703125" style="2" customWidth="1"/>
    <col min="10" max="10" width="4.85546875" style="2" customWidth="1"/>
    <col min="11" max="11" width="8.7109375" style="2" customWidth="1"/>
    <col min="12" max="12" width="5.28515625" style="2" customWidth="1"/>
    <col min="13" max="13" width="9.42578125" style="2" customWidth="1"/>
    <col min="14" max="14" width="4.85546875" style="2" customWidth="1"/>
    <col min="15" max="15" width="10" style="2" customWidth="1"/>
    <col min="16" max="16" width="4.42578125" style="2" customWidth="1"/>
    <col min="17" max="17" width="9" style="2" customWidth="1"/>
    <col min="18" max="18" width="4.42578125" style="2" customWidth="1"/>
    <col min="19" max="19" width="8.85546875" style="2" customWidth="1"/>
    <col min="20" max="20" width="4.85546875" style="2" customWidth="1"/>
    <col min="21" max="21" width="8.85546875" style="2" customWidth="1"/>
    <col min="22" max="22" width="4.5703125" style="2" customWidth="1"/>
  </cols>
  <sheetData>
    <row r="1" spans="1:23" ht="18" x14ac:dyDescent="0.25">
      <c r="A1" s="22" t="s">
        <v>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</row>
    <row r="2" spans="1:23" ht="18" x14ac:dyDescent="0.25">
      <c r="A2" s="22" t="s">
        <v>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</row>
    <row r="3" spans="1:23" ht="18" x14ac:dyDescent="0.25">
      <c r="A3" s="22" t="s">
        <v>9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</row>
    <row r="4" spans="1:23" s="1" customFormat="1" ht="18.75" customHeight="1" x14ac:dyDescent="0.25">
      <c r="A4" s="19" t="s">
        <v>0</v>
      </c>
      <c r="B4" s="10" t="s">
        <v>1</v>
      </c>
      <c r="C4" s="4" t="s">
        <v>2</v>
      </c>
      <c r="D4" s="5" t="s">
        <v>4</v>
      </c>
      <c r="E4" s="5" t="s">
        <v>5</v>
      </c>
      <c r="F4" s="5" t="s">
        <v>6</v>
      </c>
      <c r="G4" s="5" t="s">
        <v>10</v>
      </c>
      <c r="H4" s="5" t="s">
        <v>6</v>
      </c>
      <c r="I4" s="5" t="s">
        <v>11</v>
      </c>
      <c r="J4" s="5" t="s">
        <v>6</v>
      </c>
      <c r="K4" s="5" t="s">
        <v>12</v>
      </c>
      <c r="L4" s="5" t="s">
        <v>6</v>
      </c>
      <c r="M4" s="5" t="s">
        <v>17</v>
      </c>
      <c r="N4" s="5" t="s">
        <v>6</v>
      </c>
      <c r="O4" s="5" t="s">
        <v>13</v>
      </c>
      <c r="P4" s="5" t="s">
        <v>6</v>
      </c>
      <c r="Q4" s="5" t="s">
        <v>14</v>
      </c>
      <c r="R4" s="5" t="s">
        <v>6</v>
      </c>
      <c r="S4" s="5" t="s">
        <v>15</v>
      </c>
      <c r="T4" s="5" t="s">
        <v>6</v>
      </c>
      <c r="U4" s="5" t="s">
        <v>16</v>
      </c>
      <c r="V4" s="5" t="s">
        <v>6</v>
      </c>
      <c r="W4" s="20" t="s">
        <v>119</v>
      </c>
    </row>
    <row r="5" spans="1:23" s="1" customFormat="1" x14ac:dyDescent="0.25">
      <c r="A5" s="19"/>
      <c r="B5" s="10"/>
      <c r="C5" s="4" t="s">
        <v>3</v>
      </c>
      <c r="D5" s="6"/>
      <c r="E5" s="6"/>
      <c r="F5" s="5" t="s">
        <v>18</v>
      </c>
      <c r="G5" s="6"/>
      <c r="H5" s="5" t="s">
        <v>18</v>
      </c>
      <c r="I5" s="6"/>
      <c r="J5" s="5" t="s">
        <v>18</v>
      </c>
      <c r="K5" s="6"/>
      <c r="L5" s="5" t="s">
        <v>18</v>
      </c>
      <c r="M5" s="6"/>
      <c r="N5" s="5" t="s">
        <v>18</v>
      </c>
      <c r="O5" s="6"/>
      <c r="P5" s="5" t="s">
        <v>18</v>
      </c>
      <c r="Q5" s="6"/>
      <c r="R5" s="5" t="s">
        <v>18</v>
      </c>
      <c r="S5" s="6"/>
      <c r="T5" s="5" t="s">
        <v>18</v>
      </c>
      <c r="U5" s="6"/>
      <c r="V5" s="5" t="s">
        <v>18</v>
      </c>
      <c r="W5" s="21"/>
    </row>
    <row r="6" spans="1:23" s="1" customFormat="1" ht="15" x14ac:dyDescent="0.25">
      <c r="A6" s="15">
        <v>1</v>
      </c>
      <c r="B6" s="14" t="s">
        <v>19</v>
      </c>
      <c r="C6" s="15">
        <v>10</v>
      </c>
      <c r="D6" s="15">
        <v>42000</v>
      </c>
      <c r="E6" s="15">
        <v>92000</v>
      </c>
      <c r="F6" s="15">
        <f>(E6-D6)/D6%</f>
        <v>119.04761904761905</v>
      </c>
      <c r="G6" s="15">
        <v>194000</v>
      </c>
      <c r="H6" s="15">
        <f>(G6-E6)/G6%</f>
        <v>52.577319587628864</v>
      </c>
      <c r="I6" s="15">
        <v>416000</v>
      </c>
      <c r="J6" s="15">
        <f>(I6-G6)/I6%</f>
        <v>53.365384615384613</v>
      </c>
      <c r="K6" s="15">
        <v>697000</v>
      </c>
      <c r="L6" s="15">
        <f>(K6-I6)/K6%</f>
        <v>40.315638450502149</v>
      </c>
      <c r="M6" s="15">
        <v>998000</v>
      </c>
      <c r="N6" s="15">
        <f>(M6-K6)/M6%</f>
        <v>30.160320641282564</v>
      </c>
      <c r="O6" s="15">
        <v>1625000</v>
      </c>
      <c r="P6" s="15">
        <f>(O6-M6)/O6%</f>
        <v>38.584615384615383</v>
      </c>
      <c r="Q6" s="15">
        <v>2096000</v>
      </c>
      <c r="R6" s="15">
        <f>(Q6-O6)/Q6%</f>
        <v>22.471374045801525</v>
      </c>
      <c r="S6" s="15">
        <v>2592000</v>
      </c>
      <c r="T6" s="15">
        <f>(S6-Q6)/S6%</f>
        <v>19.135802469135804</v>
      </c>
      <c r="U6" s="15">
        <v>2733000</v>
      </c>
      <c r="V6" s="15">
        <f>(U6-S6)/U6%</f>
        <v>5.1591657519209662</v>
      </c>
      <c r="W6" s="16">
        <f>(V6+T6+R6+P6+N6+L6+J6+H6+F6)/9</f>
        <v>42.313026665987877</v>
      </c>
    </row>
    <row r="7" spans="1:23" s="1" customFormat="1" ht="15" x14ac:dyDescent="0.25">
      <c r="A7" s="15"/>
      <c r="B7" s="14" t="s">
        <v>118</v>
      </c>
      <c r="C7" s="15"/>
      <c r="D7" s="15">
        <v>51</v>
      </c>
      <c r="E7" s="15">
        <v>69</v>
      </c>
      <c r="F7" s="15">
        <f>(E7-D7)/D7%</f>
        <v>35.294117647058826</v>
      </c>
      <c r="G7" s="15">
        <v>70</v>
      </c>
      <c r="H7" s="15">
        <f>(G7-E7)/G7%</f>
        <v>1.4285714285714286</v>
      </c>
      <c r="I7" s="15">
        <v>75</v>
      </c>
      <c r="J7" s="15">
        <f>(I7-G7)/I7%</f>
        <v>6.666666666666667</v>
      </c>
      <c r="K7" s="15">
        <v>77</v>
      </c>
      <c r="L7" s="15">
        <f>(K7-I7)/K7%</f>
        <v>2.5974025974025974</v>
      </c>
      <c r="M7" s="15">
        <v>93</v>
      </c>
      <c r="N7" s="15">
        <f>(M7-K7)/M7%</f>
        <v>17.204301075268816</v>
      </c>
      <c r="O7" s="15">
        <v>102</v>
      </c>
      <c r="P7" s="15">
        <f>(O7-M7)/O7%</f>
        <v>8.8235294117647065</v>
      </c>
      <c r="Q7" s="15">
        <v>119</v>
      </c>
      <c r="R7" s="15">
        <f>(Q7-O7)/Q7%</f>
        <v>14.285714285714286</v>
      </c>
      <c r="S7" s="15">
        <v>138</v>
      </c>
      <c r="T7" s="15">
        <f>(S7-Q7)/S7%</f>
        <v>13.768115942028986</v>
      </c>
      <c r="U7" s="15">
        <v>143</v>
      </c>
      <c r="V7" s="15">
        <f>(U7-S7)/U7%</f>
        <v>3.4965034965034967</v>
      </c>
      <c r="W7" s="16">
        <f t="shared" ref="W7:W69" si="0">(V7+T7+R7+P7+N7+L7+J7+H7+F7)/9</f>
        <v>11.507213616775536</v>
      </c>
    </row>
    <row r="8" spans="1:23" s="1" customFormat="1" ht="15" x14ac:dyDescent="0.25">
      <c r="A8" s="15">
        <v>2</v>
      </c>
      <c r="B8" s="14" t="s">
        <v>20</v>
      </c>
      <c r="C8" s="15">
        <v>20</v>
      </c>
      <c r="D8" s="15">
        <f>D9+D10</f>
        <v>18776.8</v>
      </c>
      <c r="E8" s="15">
        <f t="shared" ref="E8:U8" si="1">E9+E10</f>
        <v>46583.53</v>
      </c>
      <c r="F8" s="15">
        <f t="shared" ref="F8:F74" si="2">(E8-D8)/D8%</f>
        <v>148.09088875633759</v>
      </c>
      <c r="G8" s="15">
        <f t="shared" si="1"/>
        <v>51026.15</v>
      </c>
      <c r="H8" s="15">
        <f t="shared" ref="H8:H73" si="3">(G8-E8)/G8%</f>
        <v>8.7065553642593105</v>
      </c>
      <c r="I8" s="15">
        <f t="shared" si="1"/>
        <v>59323.320000000007</v>
      </c>
      <c r="J8" s="15">
        <f t="shared" ref="J8:J26" si="4">(I8-G8)/I8%</f>
        <v>13.986354775828467</v>
      </c>
      <c r="K8" s="15">
        <f t="shared" si="1"/>
        <v>175555.22999999998</v>
      </c>
      <c r="L8" s="15">
        <f t="shared" ref="L8:L73" si="5">(K8-I8)/K8%</f>
        <v>66.208172778446979</v>
      </c>
      <c r="M8" s="15">
        <f t="shared" si="1"/>
        <v>122514.59999999999</v>
      </c>
      <c r="N8" s="15">
        <f t="shared" ref="N8:N73" si="6">(M8-K8)/M8%</f>
        <v>-43.293313613234659</v>
      </c>
      <c r="O8" s="15">
        <f t="shared" si="1"/>
        <v>182140.91999999998</v>
      </c>
      <c r="P8" s="15">
        <f t="shared" ref="P8:P73" si="7">(O8-M8)/O8%</f>
        <v>32.736366984420634</v>
      </c>
      <c r="Q8" s="15">
        <f t="shared" si="1"/>
        <v>272346.68</v>
      </c>
      <c r="R8" s="15">
        <f t="shared" ref="R8:R73" si="8">(Q8-O8)/Q8%</f>
        <v>33.121666840219973</v>
      </c>
      <c r="S8" s="15">
        <f t="shared" si="1"/>
        <v>1395276.56</v>
      </c>
      <c r="T8" s="15">
        <f t="shared" ref="T8:T73" si="9">(S8-Q8)/S8%</f>
        <v>80.480810198660549</v>
      </c>
      <c r="U8" s="15">
        <f t="shared" si="1"/>
        <v>1503680.26</v>
      </c>
      <c r="V8" s="15">
        <f t="shared" ref="V8:V71" si="10">(U8-S8)/U8%</f>
        <v>7.2092254506287095</v>
      </c>
      <c r="W8" s="16">
        <f t="shared" si="0"/>
        <v>38.582969726174177</v>
      </c>
    </row>
    <row r="9" spans="1:23" s="1" customFormat="1" ht="15" x14ac:dyDescent="0.25">
      <c r="A9" s="15">
        <v>2.1</v>
      </c>
      <c r="B9" s="14" t="s">
        <v>21</v>
      </c>
      <c r="C9" s="15" t="s">
        <v>59</v>
      </c>
      <c r="D9" s="15">
        <v>3396.8</v>
      </c>
      <c r="E9" s="15">
        <v>9133.48</v>
      </c>
      <c r="F9" s="15">
        <f t="shared" si="2"/>
        <v>168.88483278379647</v>
      </c>
      <c r="G9" s="15">
        <v>15464.04</v>
      </c>
      <c r="H9" s="15">
        <f t="shared" si="3"/>
        <v>40.937297109940232</v>
      </c>
      <c r="I9" s="15">
        <v>17742.3</v>
      </c>
      <c r="J9" s="15">
        <f t="shared" si="4"/>
        <v>12.840837997328409</v>
      </c>
      <c r="K9" s="15">
        <v>25486.799999999999</v>
      </c>
      <c r="L9" s="15">
        <f t="shared" si="5"/>
        <v>30.386317623240267</v>
      </c>
      <c r="M9" s="15">
        <v>29077.119999999999</v>
      </c>
      <c r="N9" s="15">
        <f t="shared" si="6"/>
        <v>12.347577751854379</v>
      </c>
      <c r="O9" s="15">
        <v>47977.68</v>
      </c>
      <c r="P9" s="15">
        <f t="shared" si="7"/>
        <v>39.394485102239216</v>
      </c>
      <c r="Q9" s="15">
        <v>51318.71</v>
      </c>
      <c r="R9" s="15">
        <f t="shared" si="8"/>
        <v>6.510354605561985</v>
      </c>
      <c r="S9" s="15">
        <v>1044908.6</v>
      </c>
      <c r="T9" s="15">
        <f t="shared" si="9"/>
        <v>95.088689096826272</v>
      </c>
      <c r="U9" s="15">
        <v>1076812.52</v>
      </c>
      <c r="V9" s="15">
        <f t="shared" si="10"/>
        <v>2.9628110193221047</v>
      </c>
      <c r="W9" s="16">
        <f t="shared" si="0"/>
        <v>45.483689232234369</v>
      </c>
    </row>
    <row r="10" spans="1:23" ht="15" x14ac:dyDescent="0.25">
      <c r="A10" s="7">
        <v>2.2000000000000002</v>
      </c>
      <c r="B10" s="12" t="s">
        <v>22</v>
      </c>
      <c r="C10" s="8" t="s">
        <v>60</v>
      </c>
      <c r="D10" s="7">
        <f>D11+D12+D13+D14+D15+D16+D17+D18+D19+D21+D22+D23</f>
        <v>15380</v>
      </c>
      <c r="E10" s="7">
        <f>E11+E12+E13+E14+E15+E16+E17+E18+E19+E21+E22+E23</f>
        <v>37450.050000000003</v>
      </c>
      <c r="F10" s="7">
        <f t="shared" si="2"/>
        <v>143.49837451235371</v>
      </c>
      <c r="G10" s="7">
        <f>G11+G12+G13+G14+G15+G16+G17+G18+G19+G21+G22+G23</f>
        <v>35562.11</v>
      </c>
      <c r="H10" s="7">
        <f t="shared" si="3"/>
        <v>-5.3088525962042246</v>
      </c>
      <c r="I10" s="7">
        <f>I11+I12+I13+I14+I15+I16+I17+I18+I19+I21+I22+I23</f>
        <v>41581.020000000004</v>
      </c>
      <c r="J10" s="7">
        <f t="shared" si="4"/>
        <v>14.475137935529245</v>
      </c>
      <c r="K10" s="7">
        <f>K11+K12+K13+K14+K15+K16+K17+K18+K19+K21+K22+K23</f>
        <v>150068.43</v>
      </c>
      <c r="L10" s="7">
        <f t="shared" si="5"/>
        <v>72.291960407662017</v>
      </c>
      <c r="M10" s="7">
        <f>M11+M12+M13+M14+M15+M16+M17+M18+M19+M21+M22+M23</f>
        <v>93437.48</v>
      </c>
      <c r="N10" s="7">
        <f t="shared" si="6"/>
        <v>-60.608387554972587</v>
      </c>
      <c r="O10" s="7">
        <f>O11+O12+O13+O14+O15+O16+O17+O18+O19+O21+O22+O23</f>
        <v>134163.24</v>
      </c>
      <c r="P10" s="7">
        <f t="shared" si="7"/>
        <v>30.355379014400661</v>
      </c>
      <c r="Q10" s="7">
        <f>Q11+Q12+Q13+Q14+Q15+Q16+Q17+Q18+Q19+Q21+Q22+Q23</f>
        <v>221027.97</v>
      </c>
      <c r="R10" s="7">
        <f t="shared" si="8"/>
        <v>39.300333799382948</v>
      </c>
      <c r="S10" s="7">
        <f>S11+S12+S13+S14+S15+S16+S17+S18+S19+S21+S22+S23</f>
        <v>350367.96</v>
      </c>
      <c r="T10" s="7">
        <f t="shared" si="9"/>
        <v>36.915473092916372</v>
      </c>
      <c r="U10" s="7">
        <f>U11+U12+U13+U14+U15+U16+U17+U18+U19+U21+U22+U23</f>
        <v>426867.74</v>
      </c>
      <c r="V10" s="7">
        <f t="shared" si="10"/>
        <v>17.921190296554144</v>
      </c>
      <c r="W10" s="16">
        <f t="shared" si="0"/>
        <v>32.093400989735805</v>
      </c>
    </row>
    <row r="11" spans="1:23" ht="15" x14ac:dyDescent="0.25">
      <c r="A11" s="7" t="s">
        <v>23</v>
      </c>
      <c r="B11" s="12" t="s">
        <v>44</v>
      </c>
      <c r="C11" s="8" t="s">
        <v>61</v>
      </c>
      <c r="D11" s="7">
        <v>0</v>
      </c>
      <c r="E11" s="7">
        <v>0</v>
      </c>
      <c r="F11" s="7"/>
      <c r="G11" s="7">
        <v>0</v>
      </c>
      <c r="H11" s="7"/>
      <c r="I11" s="7">
        <v>0</v>
      </c>
      <c r="J11" s="7"/>
      <c r="K11" s="7">
        <v>0</v>
      </c>
      <c r="L11" s="7"/>
      <c r="M11" s="7">
        <v>0</v>
      </c>
      <c r="N11" s="7"/>
      <c r="O11" s="7">
        <v>0</v>
      </c>
      <c r="P11" s="7"/>
      <c r="Q11" s="7">
        <v>62.8</v>
      </c>
      <c r="R11" s="7">
        <f t="shared" si="8"/>
        <v>100</v>
      </c>
      <c r="S11" s="7">
        <v>175.49</v>
      </c>
      <c r="T11" s="7">
        <f t="shared" si="9"/>
        <v>64.214485155849331</v>
      </c>
      <c r="U11" s="7">
        <v>282.61</v>
      </c>
      <c r="V11" s="7">
        <f t="shared" si="10"/>
        <v>37.903825059268954</v>
      </c>
      <c r="W11" s="16">
        <f t="shared" si="0"/>
        <v>22.457590023902032</v>
      </c>
    </row>
    <row r="12" spans="1:23" ht="15" x14ac:dyDescent="0.25">
      <c r="A12" s="7" t="s">
        <v>24</v>
      </c>
      <c r="B12" s="12" t="s">
        <v>45</v>
      </c>
      <c r="C12" s="8" t="s">
        <v>62</v>
      </c>
      <c r="D12" s="7">
        <v>0</v>
      </c>
      <c r="E12" s="7">
        <v>4710.05</v>
      </c>
      <c r="F12" s="7"/>
      <c r="G12" s="7">
        <v>1546.52</v>
      </c>
      <c r="H12" s="7">
        <f t="shared" si="3"/>
        <v>-204.55797532524639</v>
      </c>
      <c r="I12" s="7">
        <v>1103.69</v>
      </c>
      <c r="J12" s="7">
        <f>(I12-G12)/I12%</f>
        <v>-40.122679375549282</v>
      </c>
      <c r="K12" s="7">
        <v>1767.24</v>
      </c>
      <c r="L12" s="7">
        <f t="shared" si="5"/>
        <v>37.547248817364931</v>
      </c>
      <c r="M12" s="7">
        <v>951.83</v>
      </c>
      <c r="N12" s="7">
        <f t="shared" si="6"/>
        <v>-85.667608711639687</v>
      </c>
      <c r="O12" s="7">
        <v>2422.25</v>
      </c>
      <c r="P12" s="7">
        <f t="shared" si="7"/>
        <v>60.7047166890288</v>
      </c>
      <c r="Q12" s="7">
        <v>3139.99</v>
      </c>
      <c r="R12" s="7">
        <f t="shared" si="8"/>
        <v>22.858034579727956</v>
      </c>
      <c r="S12" s="7">
        <v>5643.38</v>
      </c>
      <c r="T12" s="7">
        <f t="shared" si="9"/>
        <v>44.359763120683006</v>
      </c>
      <c r="U12" s="7">
        <v>5355.98</v>
      </c>
      <c r="V12" s="7">
        <f t="shared" si="10"/>
        <v>-5.3659647720865378</v>
      </c>
      <c r="W12" s="16"/>
    </row>
    <row r="13" spans="1:23" ht="15" x14ac:dyDescent="0.25">
      <c r="A13" s="7" t="s">
        <v>25</v>
      </c>
      <c r="B13" s="12" t="s">
        <v>46</v>
      </c>
      <c r="C13" s="8" t="s">
        <v>63</v>
      </c>
      <c r="D13" s="7">
        <v>0</v>
      </c>
      <c r="E13" s="7">
        <v>6010</v>
      </c>
      <c r="F13" s="7"/>
      <c r="G13" s="7">
        <v>3093.05</v>
      </c>
      <c r="H13" s="7">
        <f t="shared" si="3"/>
        <v>-94.306590582111497</v>
      </c>
      <c r="I13" s="7">
        <v>2207.4</v>
      </c>
      <c r="J13" s="7">
        <f t="shared" si="4"/>
        <v>-40.121862825043038</v>
      </c>
      <c r="K13" s="7">
        <v>3534.49</v>
      </c>
      <c r="L13" s="7">
        <f t="shared" si="5"/>
        <v>37.546859660092402</v>
      </c>
      <c r="M13" s="7">
        <v>1903.66</v>
      </c>
      <c r="N13" s="7">
        <f t="shared" si="6"/>
        <v>-85.668134015527968</v>
      </c>
      <c r="O13" s="7">
        <v>4844.49</v>
      </c>
      <c r="P13" s="7">
        <f t="shared" si="7"/>
        <v>60.704635575674637</v>
      </c>
      <c r="Q13" s="7">
        <v>5614.3</v>
      </c>
      <c r="R13" s="7">
        <f t="shared" si="8"/>
        <v>13.711593609176575</v>
      </c>
      <c r="S13" s="7">
        <v>10090.370000000001</v>
      </c>
      <c r="T13" s="7">
        <f t="shared" si="9"/>
        <v>44.35982030391353</v>
      </c>
      <c r="U13" s="7">
        <v>9576.49</v>
      </c>
      <c r="V13" s="7">
        <f t="shared" si="10"/>
        <v>-5.3660579189243762</v>
      </c>
      <c r="W13" s="16"/>
    </row>
    <row r="14" spans="1:23" ht="15" x14ac:dyDescent="0.25">
      <c r="A14" s="7" t="s">
        <v>26</v>
      </c>
      <c r="B14" s="12" t="s">
        <v>47</v>
      </c>
      <c r="C14" s="8" t="s">
        <v>64</v>
      </c>
      <c r="D14" s="7">
        <v>0</v>
      </c>
      <c r="E14" s="7">
        <v>2220</v>
      </c>
      <c r="F14" s="7"/>
      <c r="G14" s="7">
        <v>1159.8900000000001</v>
      </c>
      <c r="H14" s="7">
        <f t="shared" si="3"/>
        <v>-91.397460103975362</v>
      </c>
      <c r="I14" s="7">
        <v>1987.66</v>
      </c>
      <c r="J14" s="7">
        <f t="shared" si="4"/>
        <v>41.645452441564451</v>
      </c>
      <c r="K14" s="7">
        <v>3313.09</v>
      </c>
      <c r="L14" s="7">
        <f t="shared" si="5"/>
        <v>40.005855560820862</v>
      </c>
      <c r="M14" s="7">
        <v>4026.96</v>
      </c>
      <c r="N14" s="7">
        <f t="shared" si="6"/>
        <v>17.727268212249438</v>
      </c>
      <c r="O14" s="7">
        <v>1816.69</v>
      </c>
      <c r="P14" s="7">
        <f t="shared" si="7"/>
        <v>-121.66467586654849</v>
      </c>
      <c r="Q14" s="7">
        <v>3499.72</v>
      </c>
      <c r="R14" s="7">
        <f t="shared" si="8"/>
        <v>48.090418662064387</v>
      </c>
      <c r="S14" s="7">
        <v>11342.87</v>
      </c>
      <c r="T14" s="7">
        <f t="shared" si="9"/>
        <v>69.146080313007218</v>
      </c>
      <c r="U14" s="7">
        <v>1596.08</v>
      </c>
      <c r="V14" s="7">
        <f t="shared" si="10"/>
        <v>-610.67051776853305</v>
      </c>
      <c r="W14" s="16"/>
    </row>
    <row r="15" spans="1:23" ht="15" x14ac:dyDescent="0.25">
      <c r="A15" s="7" t="s">
        <v>27</v>
      </c>
      <c r="B15" s="12" t="s">
        <v>48</v>
      </c>
      <c r="C15" s="8" t="s">
        <v>65</v>
      </c>
      <c r="D15" s="7">
        <v>0</v>
      </c>
      <c r="E15" s="7">
        <v>2220</v>
      </c>
      <c r="F15" s="7"/>
      <c r="G15" s="7">
        <v>1159.8900000000001</v>
      </c>
      <c r="H15" s="7">
        <f t="shared" si="3"/>
        <v>-91.397460103975362</v>
      </c>
      <c r="I15" s="7">
        <v>1987.66</v>
      </c>
      <c r="J15" s="7">
        <f>(I15-G15)/I15%</f>
        <v>41.645452441564451</v>
      </c>
      <c r="K15" s="7">
        <v>3313.09</v>
      </c>
      <c r="L15" s="7">
        <f t="shared" si="5"/>
        <v>40.005855560820862</v>
      </c>
      <c r="M15" s="7">
        <v>4026.96</v>
      </c>
      <c r="N15" s="7">
        <f t="shared" si="6"/>
        <v>17.727268212249438</v>
      </c>
      <c r="O15" s="7">
        <v>1816.69</v>
      </c>
      <c r="P15" s="7">
        <f t="shared" si="7"/>
        <v>-121.66467586654849</v>
      </c>
      <c r="Q15" s="7">
        <v>6779.72</v>
      </c>
      <c r="R15" s="7">
        <f t="shared" si="8"/>
        <v>73.204055624716077</v>
      </c>
      <c r="S15" s="7">
        <v>7620.58</v>
      </c>
      <c r="T15" s="7">
        <f t="shared" si="9"/>
        <v>11.034068273018585</v>
      </c>
      <c r="U15" s="7">
        <v>798.04</v>
      </c>
      <c r="V15" s="7">
        <f t="shared" si="10"/>
        <v>-854.91203448448709</v>
      </c>
      <c r="W15" s="16"/>
    </row>
    <row r="16" spans="1:23" ht="15" x14ac:dyDescent="0.25">
      <c r="A16" s="7" t="s">
        <v>28</v>
      </c>
      <c r="B16" s="12" t="s">
        <v>49</v>
      </c>
      <c r="C16" s="8" t="s">
        <v>66</v>
      </c>
      <c r="D16" s="7">
        <v>0</v>
      </c>
      <c r="E16" s="7">
        <v>0</v>
      </c>
      <c r="F16" s="7"/>
      <c r="G16" s="7">
        <v>0</v>
      </c>
      <c r="H16" s="7"/>
      <c r="I16" s="7">
        <v>0</v>
      </c>
      <c r="J16" s="7"/>
      <c r="K16" s="7">
        <v>0</v>
      </c>
      <c r="L16" s="7"/>
      <c r="M16" s="7">
        <v>0</v>
      </c>
      <c r="N16" s="7"/>
      <c r="O16" s="7">
        <v>0</v>
      </c>
      <c r="P16" s="7"/>
      <c r="Q16" s="7">
        <v>467.86</v>
      </c>
      <c r="R16" s="7">
        <f t="shared" si="8"/>
        <v>100</v>
      </c>
      <c r="S16" s="7">
        <v>1308.72</v>
      </c>
      <c r="T16" s="7">
        <f t="shared" si="9"/>
        <v>64.250565437985202</v>
      </c>
      <c r="U16" s="7">
        <v>798.04</v>
      </c>
      <c r="V16" s="7">
        <f t="shared" si="10"/>
        <v>-63.991779860658625</v>
      </c>
      <c r="W16" s="16">
        <f t="shared" si="0"/>
        <v>11.139865064147397</v>
      </c>
    </row>
    <row r="17" spans="1:23" ht="15" x14ac:dyDescent="0.25">
      <c r="A17" s="7" t="s">
        <v>29</v>
      </c>
      <c r="B17" s="12" t="s">
        <v>50</v>
      </c>
      <c r="C17" s="8" t="s">
        <v>67</v>
      </c>
      <c r="D17" s="7">
        <v>0</v>
      </c>
      <c r="E17" s="7">
        <v>0</v>
      </c>
      <c r="F17" s="7"/>
      <c r="G17" s="7">
        <v>0</v>
      </c>
      <c r="H17" s="7"/>
      <c r="I17" s="7">
        <v>0</v>
      </c>
      <c r="J17" s="7"/>
      <c r="K17" s="7">
        <v>0</v>
      </c>
      <c r="L17" s="7"/>
      <c r="M17" s="7">
        <v>0</v>
      </c>
      <c r="N17" s="7"/>
      <c r="O17" s="7">
        <v>0</v>
      </c>
      <c r="P17" s="7"/>
      <c r="Q17" s="7">
        <v>467.86</v>
      </c>
      <c r="R17" s="7">
        <f t="shared" si="8"/>
        <v>100</v>
      </c>
      <c r="S17" s="7">
        <v>1308.72</v>
      </c>
      <c r="T17" s="7">
        <f t="shared" si="9"/>
        <v>64.250565437985202</v>
      </c>
      <c r="U17" s="7">
        <v>798.04</v>
      </c>
      <c r="V17" s="7">
        <f t="shared" si="10"/>
        <v>-63.991779860658625</v>
      </c>
      <c r="W17" s="16">
        <f t="shared" si="0"/>
        <v>11.139865064147397</v>
      </c>
    </row>
    <row r="18" spans="1:23" ht="15" x14ac:dyDescent="0.25">
      <c r="A18" s="7" t="s">
        <v>30</v>
      </c>
      <c r="B18" s="12" t="s">
        <v>51</v>
      </c>
      <c r="C18" s="8" t="s">
        <v>68</v>
      </c>
      <c r="D18" s="7">
        <v>0</v>
      </c>
      <c r="E18" s="7">
        <v>1000</v>
      </c>
      <c r="F18" s="7"/>
      <c r="G18" s="7">
        <v>386.63</v>
      </c>
      <c r="H18" s="7">
        <f t="shared" si="3"/>
        <v>-158.64521635672349</v>
      </c>
      <c r="I18" s="7">
        <v>662.55</v>
      </c>
      <c r="J18" s="7">
        <f>(I18-G18)/I18%</f>
        <v>41.645158855935399</v>
      </c>
      <c r="K18" s="7">
        <v>1104.3599999999999</v>
      </c>
      <c r="L18" s="7">
        <f t="shared" si="5"/>
        <v>40.00597631207215</v>
      </c>
      <c r="M18" s="7">
        <v>1342.32</v>
      </c>
      <c r="N18" s="7">
        <f t="shared" si="6"/>
        <v>17.72751653853031</v>
      </c>
      <c r="O18" s="7">
        <v>605.55999999999995</v>
      </c>
      <c r="P18" s="7">
        <f t="shared" si="7"/>
        <v>-121.66589603012089</v>
      </c>
      <c r="Q18" s="7">
        <v>467.86</v>
      </c>
      <c r="R18" s="7">
        <f t="shared" si="8"/>
        <v>-29.431881332022382</v>
      </c>
      <c r="S18" s="7">
        <v>840.86</v>
      </c>
      <c r="T18" s="7">
        <f t="shared" si="9"/>
        <v>44.359346383464548</v>
      </c>
      <c r="U18" s="7">
        <v>798.04</v>
      </c>
      <c r="V18" s="7">
        <f t="shared" si="10"/>
        <v>-5.3656458322891147</v>
      </c>
      <c r="W18" s="16"/>
    </row>
    <row r="19" spans="1:23" ht="15" x14ac:dyDescent="0.25">
      <c r="A19" s="7" t="s">
        <v>31</v>
      </c>
      <c r="B19" s="12" t="s">
        <v>52</v>
      </c>
      <c r="C19" s="8" t="s">
        <v>69</v>
      </c>
      <c r="D19" s="7">
        <v>0</v>
      </c>
      <c r="E19" s="7">
        <v>1000</v>
      </c>
      <c r="F19" s="7"/>
      <c r="G19" s="7">
        <v>386.63</v>
      </c>
      <c r="H19" s="7">
        <f t="shared" si="3"/>
        <v>-158.64521635672349</v>
      </c>
      <c r="I19" s="7">
        <v>662.55</v>
      </c>
      <c r="J19" s="7">
        <f t="shared" si="4"/>
        <v>41.645158855935399</v>
      </c>
      <c r="K19" s="7">
        <v>1104.3599999999999</v>
      </c>
      <c r="L19" s="7">
        <f t="shared" si="5"/>
        <v>40.00597631207215</v>
      </c>
      <c r="M19" s="7">
        <v>1342.32</v>
      </c>
      <c r="N19" s="7">
        <f t="shared" si="6"/>
        <v>17.72751653853031</v>
      </c>
      <c r="O19" s="7">
        <v>605.55999999999995</v>
      </c>
      <c r="P19" s="7">
        <f t="shared" si="7"/>
        <v>-121.66589603012089</v>
      </c>
      <c r="Q19" s="7">
        <v>467.86</v>
      </c>
      <c r="R19" s="7">
        <f t="shared" si="8"/>
        <v>-29.431881332022382</v>
      </c>
      <c r="S19" s="7">
        <v>840.86</v>
      </c>
      <c r="T19" s="7">
        <f t="shared" si="9"/>
        <v>44.359346383464548</v>
      </c>
      <c r="U19" s="7">
        <v>798.04</v>
      </c>
      <c r="V19" s="7">
        <f t="shared" si="10"/>
        <v>-5.3656458322891147</v>
      </c>
      <c r="W19" s="16"/>
    </row>
    <row r="20" spans="1:23" ht="15" x14ac:dyDescent="0.25">
      <c r="A20" s="7" t="s">
        <v>32</v>
      </c>
      <c r="B20" s="12" t="s">
        <v>115</v>
      </c>
      <c r="C20" s="8" t="s">
        <v>116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>
        <v>798.04</v>
      </c>
      <c r="V20" s="7">
        <f t="shared" si="10"/>
        <v>100</v>
      </c>
      <c r="W20" s="16">
        <f t="shared" si="0"/>
        <v>11.111111111111111</v>
      </c>
    </row>
    <row r="21" spans="1:23" ht="15" x14ac:dyDescent="0.25">
      <c r="A21" s="7" t="s">
        <v>53</v>
      </c>
      <c r="B21" s="12" t="s">
        <v>113</v>
      </c>
      <c r="C21" s="8" t="s">
        <v>70</v>
      </c>
      <c r="D21" s="7">
        <v>0</v>
      </c>
      <c r="E21" s="7">
        <v>0</v>
      </c>
      <c r="F21" s="7"/>
      <c r="G21" s="7">
        <v>0</v>
      </c>
      <c r="H21" s="7"/>
      <c r="I21" s="7"/>
      <c r="J21" s="7"/>
      <c r="K21" s="7"/>
      <c r="L21" s="7"/>
      <c r="M21" s="7">
        <v>0</v>
      </c>
      <c r="N21" s="7"/>
      <c r="O21" s="7">
        <v>0</v>
      </c>
      <c r="P21" s="7"/>
      <c r="Q21" s="7">
        <v>7546</v>
      </c>
      <c r="R21" s="7">
        <f t="shared" si="8"/>
        <v>100.00000000000001</v>
      </c>
      <c r="S21" s="11">
        <v>27216.95</v>
      </c>
      <c r="T21" s="7">
        <f t="shared" si="9"/>
        <v>72.274630331466227</v>
      </c>
      <c r="U21" s="7">
        <v>68494.880000000005</v>
      </c>
      <c r="V21" s="7">
        <f t="shared" si="10"/>
        <v>60.26425624805826</v>
      </c>
      <c r="W21" s="16">
        <f t="shared" si="0"/>
        <v>25.837654064391611</v>
      </c>
    </row>
    <row r="22" spans="1:23" ht="15" x14ac:dyDescent="0.25">
      <c r="A22" s="7" t="s">
        <v>54</v>
      </c>
      <c r="B22" s="12" t="s">
        <v>55</v>
      </c>
      <c r="C22" s="8" t="s">
        <v>71</v>
      </c>
      <c r="D22" s="7">
        <v>15380</v>
      </c>
      <c r="E22" s="7">
        <v>15380</v>
      </c>
      <c r="F22" s="7">
        <f t="shared" si="2"/>
        <v>0</v>
      </c>
      <c r="G22" s="7">
        <v>15380</v>
      </c>
      <c r="H22" s="7">
        <f t="shared" si="3"/>
        <v>0</v>
      </c>
      <c r="I22" s="7">
        <v>15380</v>
      </c>
      <c r="J22" s="7">
        <f>(I22-G22)/I22%</f>
        <v>0</v>
      </c>
      <c r="K22" s="7">
        <v>17002.29</v>
      </c>
      <c r="L22" s="7">
        <f t="shared" si="5"/>
        <v>9.5415970436923541</v>
      </c>
      <c r="M22" s="7">
        <v>18032.29</v>
      </c>
      <c r="N22" s="7">
        <f t="shared" si="6"/>
        <v>5.7119755727087353</v>
      </c>
      <c r="O22" s="7">
        <v>37192</v>
      </c>
      <c r="P22" s="7">
        <f t="shared" si="7"/>
        <v>51.515675414067537</v>
      </c>
      <c r="Q22" s="7">
        <v>49559</v>
      </c>
      <c r="R22" s="7">
        <f t="shared" si="8"/>
        <v>24.954095118949134</v>
      </c>
      <c r="S22" s="11">
        <v>68684.149999999994</v>
      </c>
      <c r="T22" s="7">
        <f t="shared" si="9"/>
        <v>27.845070514813088</v>
      </c>
      <c r="U22" s="7">
        <v>84788.37</v>
      </c>
      <c r="V22" s="7">
        <f t="shared" si="10"/>
        <v>18.993430348997158</v>
      </c>
      <c r="W22" s="16">
        <f t="shared" si="0"/>
        <v>15.39576044591422</v>
      </c>
    </row>
    <row r="23" spans="1:23" ht="15" x14ac:dyDescent="0.25">
      <c r="A23" s="7" t="s">
        <v>114</v>
      </c>
      <c r="B23" s="12" t="s">
        <v>56</v>
      </c>
      <c r="C23" s="8" t="s">
        <v>72</v>
      </c>
      <c r="D23" s="7">
        <v>0</v>
      </c>
      <c r="E23" s="7">
        <v>4910</v>
      </c>
      <c r="F23" s="9"/>
      <c r="G23" s="7">
        <v>12449.5</v>
      </c>
      <c r="H23" s="7">
        <f t="shared" si="3"/>
        <v>60.560665086951282</v>
      </c>
      <c r="I23" s="7">
        <v>17589.509999999998</v>
      </c>
      <c r="J23" s="7">
        <f t="shared" si="4"/>
        <v>29.222019260343231</v>
      </c>
      <c r="K23" s="7">
        <v>118929.51</v>
      </c>
      <c r="L23" s="7">
        <f t="shared" si="5"/>
        <v>85.210138341610929</v>
      </c>
      <c r="M23" s="7">
        <v>61811.14</v>
      </c>
      <c r="N23" s="7">
        <f t="shared" si="6"/>
        <v>-92.407889581069043</v>
      </c>
      <c r="O23" s="7">
        <v>84860</v>
      </c>
      <c r="P23" s="7">
        <f t="shared" si="7"/>
        <v>27.161041715767144</v>
      </c>
      <c r="Q23" s="7">
        <v>142955</v>
      </c>
      <c r="R23" s="7">
        <f t="shared" si="8"/>
        <v>40.638662516176417</v>
      </c>
      <c r="S23" s="7">
        <v>215295.01</v>
      </c>
      <c r="T23" s="7">
        <f t="shared" si="9"/>
        <v>33.600411825615467</v>
      </c>
      <c r="U23" s="7">
        <v>252783.13</v>
      </c>
      <c r="V23" s="7">
        <f t="shared" si="10"/>
        <v>14.830151046867723</v>
      </c>
      <c r="W23" s="16">
        <f t="shared" si="0"/>
        <v>22.090577801362571</v>
      </c>
    </row>
    <row r="24" spans="1:23" ht="15" x14ac:dyDescent="0.25">
      <c r="A24" s="7" t="s">
        <v>57</v>
      </c>
      <c r="B24" s="12" t="s">
        <v>58</v>
      </c>
      <c r="C24" s="8"/>
      <c r="D24" s="7">
        <v>5246</v>
      </c>
      <c r="E24" s="7">
        <v>28683.41</v>
      </c>
      <c r="F24" s="7">
        <f t="shared" si="2"/>
        <v>446.76725123903924</v>
      </c>
      <c r="G24" s="7">
        <v>12887.7</v>
      </c>
      <c r="H24" s="7">
        <f t="shared" si="3"/>
        <v>-122.56422790722935</v>
      </c>
      <c r="I24" s="7">
        <v>9197.4500000000007</v>
      </c>
      <c r="J24" s="7">
        <f t="shared" si="4"/>
        <v>-40.122533963218061</v>
      </c>
      <c r="K24" s="7">
        <v>14727.04</v>
      </c>
      <c r="L24" s="7">
        <f t="shared" si="5"/>
        <v>37.54719210377646</v>
      </c>
      <c r="M24" s="7">
        <v>7931.92</v>
      </c>
      <c r="N24" s="7">
        <f t="shared" si="6"/>
        <v>-85.6680349776599</v>
      </c>
      <c r="O24" s="7">
        <v>20185.39</v>
      </c>
      <c r="P24" s="7">
        <f t="shared" si="7"/>
        <v>60.704648262926803</v>
      </c>
      <c r="Q24" s="7">
        <v>17628</v>
      </c>
      <c r="R24" s="7">
        <f t="shared" si="8"/>
        <v>-14.507544815066936</v>
      </c>
      <c r="S24" s="7">
        <v>31682.15</v>
      </c>
      <c r="T24" s="7">
        <f t="shared" si="9"/>
        <v>44.359836690376127</v>
      </c>
      <c r="U24" s="7">
        <v>30068.66</v>
      </c>
      <c r="V24" s="7">
        <f t="shared" si="10"/>
        <v>-5.3660189712478097</v>
      </c>
      <c r="W24" s="16">
        <f t="shared" si="0"/>
        <v>35.683396406855167</v>
      </c>
    </row>
    <row r="25" spans="1:23" s="1" customFormat="1" ht="15" x14ac:dyDescent="0.25">
      <c r="A25" s="15">
        <v>3</v>
      </c>
      <c r="B25" s="14" t="s">
        <v>33</v>
      </c>
      <c r="C25" s="15">
        <v>30</v>
      </c>
      <c r="D25" s="15">
        <f>D26+D27+D28+D29</f>
        <v>3800</v>
      </c>
      <c r="E25" s="15">
        <f t="shared" ref="E25:S25" si="11">E26+E27+E28+E29</f>
        <v>66061</v>
      </c>
      <c r="F25" s="15">
        <f t="shared" si="2"/>
        <v>1638.4473684210527</v>
      </c>
      <c r="G25" s="15">
        <f t="shared" si="11"/>
        <v>242427.24</v>
      </c>
      <c r="H25" s="15">
        <f t="shared" si="3"/>
        <v>72.750174444093005</v>
      </c>
      <c r="I25" s="15">
        <f t="shared" si="11"/>
        <v>464833.13</v>
      </c>
      <c r="J25" s="15">
        <f t="shared" si="4"/>
        <v>47.846393823090885</v>
      </c>
      <c r="K25" s="16">
        <f t="shared" si="11"/>
        <v>861399.55</v>
      </c>
      <c r="L25" s="15">
        <f t="shared" si="5"/>
        <v>46.037453815711885</v>
      </c>
      <c r="M25" s="17">
        <f t="shared" si="11"/>
        <v>1563047.8199999998</v>
      </c>
      <c r="N25" s="15">
        <f t="shared" si="6"/>
        <v>44.889750717927484</v>
      </c>
      <c r="O25" s="15">
        <f t="shared" si="11"/>
        <v>2499786.7199999997</v>
      </c>
      <c r="P25" s="15">
        <f t="shared" si="7"/>
        <v>37.472752875493313</v>
      </c>
      <c r="Q25" s="15">
        <f t="shared" si="11"/>
        <v>3346965.8</v>
      </c>
      <c r="R25" s="15">
        <f t="shared" si="8"/>
        <v>25.31185350026583</v>
      </c>
      <c r="S25" s="15">
        <f t="shared" si="11"/>
        <v>5756425.2400000002</v>
      </c>
      <c r="T25" s="15">
        <f t="shared" si="9"/>
        <v>41.856870184941378</v>
      </c>
      <c r="U25" s="15">
        <f>U26+U27+U28+U29</f>
        <v>7988809.6800000006</v>
      </c>
      <c r="V25" s="15">
        <f t="shared" si="10"/>
        <v>27.943893138282903</v>
      </c>
      <c r="W25" s="16">
        <f t="shared" si="0"/>
        <v>220.28405676898439</v>
      </c>
    </row>
    <row r="26" spans="1:23" ht="15" x14ac:dyDescent="0.25">
      <c r="A26" s="7">
        <v>3.1</v>
      </c>
      <c r="B26" s="12" t="s">
        <v>34</v>
      </c>
      <c r="C26" s="8"/>
      <c r="D26" s="7">
        <v>0</v>
      </c>
      <c r="E26" s="7">
        <v>31066</v>
      </c>
      <c r="F26" s="7"/>
      <c r="G26" s="7">
        <v>81567</v>
      </c>
      <c r="H26" s="7">
        <f t="shared" si="3"/>
        <v>61.913518947613625</v>
      </c>
      <c r="I26" s="7">
        <f>G26*H26%+G26</f>
        <v>132068</v>
      </c>
      <c r="J26" s="7">
        <f t="shared" si="4"/>
        <v>38.238634642759791</v>
      </c>
      <c r="K26" s="7">
        <v>298102</v>
      </c>
      <c r="L26" s="7">
        <f t="shared" si="5"/>
        <v>55.697043293906113</v>
      </c>
      <c r="M26" s="7">
        <v>608284.26</v>
      </c>
      <c r="N26" s="7">
        <f t="shared" si="6"/>
        <v>50.992978184245636</v>
      </c>
      <c r="O26" s="7">
        <v>1216486</v>
      </c>
      <c r="P26" s="7">
        <f t="shared" si="7"/>
        <v>49.99660826347364</v>
      </c>
      <c r="Q26" s="7">
        <f>O26*150%</f>
        <v>1824729</v>
      </c>
      <c r="R26" s="7">
        <f t="shared" si="8"/>
        <v>33.333333333333329</v>
      </c>
      <c r="S26" s="7">
        <v>2537152.4500000002</v>
      </c>
      <c r="T26" s="7">
        <f t="shared" si="9"/>
        <v>28.079646928587209</v>
      </c>
      <c r="U26" s="7">
        <v>3544616.47</v>
      </c>
      <c r="V26" s="7">
        <f t="shared" si="10"/>
        <v>28.422370333341028</v>
      </c>
      <c r="W26" s="16">
        <f t="shared" si="0"/>
        <v>38.519348214140038</v>
      </c>
    </row>
    <row r="27" spans="1:23" ht="15" x14ac:dyDescent="0.25">
      <c r="A27" s="7">
        <v>3.2</v>
      </c>
      <c r="B27" s="12" t="s">
        <v>35</v>
      </c>
      <c r="C27" s="8"/>
      <c r="D27" s="7">
        <v>3800</v>
      </c>
      <c r="E27" s="7">
        <v>17395</v>
      </c>
      <c r="F27" s="7">
        <f t="shared" si="2"/>
        <v>357.76315789473682</v>
      </c>
      <c r="G27" s="7">
        <v>107960.24</v>
      </c>
      <c r="H27" s="7">
        <f t="shared" si="3"/>
        <v>83.887586763423286</v>
      </c>
      <c r="I27" s="7">
        <f>G27*H27%+G27</f>
        <v>198525.48000000004</v>
      </c>
      <c r="J27" s="7">
        <f>(I27-G27)/I27%</f>
        <v>45.618950272781113</v>
      </c>
      <c r="K27" s="7">
        <v>337935.7</v>
      </c>
      <c r="L27" s="7">
        <f t="shared" si="5"/>
        <v>41.253475143348268</v>
      </c>
      <c r="M27" s="7">
        <v>540697.12</v>
      </c>
      <c r="N27" s="7">
        <f t="shared" si="6"/>
        <v>37.5</v>
      </c>
      <c r="O27" s="7">
        <v>729410.8</v>
      </c>
      <c r="P27" s="7">
        <f t="shared" si="7"/>
        <v>25.872070992093899</v>
      </c>
      <c r="Q27" s="7">
        <v>861716.8</v>
      </c>
      <c r="R27" s="7">
        <f t="shared" si="8"/>
        <v>15.353768198554329</v>
      </c>
      <c r="S27" s="7">
        <v>1621911.06</v>
      </c>
      <c r="T27" s="7">
        <f t="shared" si="9"/>
        <v>46.870280297613853</v>
      </c>
      <c r="U27" s="7">
        <v>2107800.9300000002</v>
      </c>
      <c r="V27" s="7">
        <f t="shared" si="10"/>
        <v>23.051981004676758</v>
      </c>
      <c r="W27" s="16">
        <f t="shared" si="0"/>
        <v>75.241252285247597</v>
      </c>
    </row>
    <row r="28" spans="1:23" ht="15" x14ac:dyDescent="0.25">
      <c r="A28" s="7">
        <v>3.3</v>
      </c>
      <c r="B28" s="12" t="s">
        <v>36</v>
      </c>
      <c r="C28" s="8"/>
      <c r="D28" s="7"/>
      <c r="E28" s="7">
        <v>12000</v>
      </c>
      <c r="F28" s="7"/>
      <c r="G28" s="7">
        <v>39500</v>
      </c>
      <c r="H28" s="7">
        <f t="shared" si="3"/>
        <v>69.620253164556956</v>
      </c>
      <c r="I28" s="7">
        <f>G28*H28%+G28</f>
        <v>67000</v>
      </c>
      <c r="J28" s="7">
        <f>(I28-G28)/I28%</f>
        <v>41.044776119402982</v>
      </c>
      <c r="K28" s="7">
        <v>130554.06</v>
      </c>
      <c r="L28" s="7">
        <f t="shared" si="5"/>
        <v>48.680263179865868</v>
      </c>
      <c r="M28" s="7">
        <v>182775.74</v>
      </c>
      <c r="N28" s="7">
        <f t="shared" si="6"/>
        <v>28.571450456171039</v>
      </c>
      <c r="O28" s="7">
        <v>292441.12</v>
      </c>
      <c r="P28" s="7">
        <f t="shared" si="7"/>
        <v>37.49998632203296</v>
      </c>
      <c r="Q28" s="7">
        <v>352530</v>
      </c>
      <c r="R28" s="7">
        <f t="shared" si="8"/>
        <v>17.045040138427936</v>
      </c>
      <c r="S28" s="7">
        <v>1041742.82</v>
      </c>
      <c r="T28" s="7">
        <f t="shared" si="9"/>
        <v>66.15959397733117</v>
      </c>
      <c r="U28" s="7">
        <v>1594143.54</v>
      </c>
      <c r="V28" s="7">
        <f t="shared" si="10"/>
        <v>34.651880846313254</v>
      </c>
      <c r="W28" s="16">
        <f t="shared" si="0"/>
        <v>38.141471578233578</v>
      </c>
    </row>
    <row r="29" spans="1:23" ht="15" x14ac:dyDescent="0.25">
      <c r="A29" s="7">
        <v>3.4</v>
      </c>
      <c r="B29" s="12" t="s">
        <v>37</v>
      </c>
      <c r="C29" s="8"/>
      <c r="D29" s="7"/>
      <c r="E29" s="7">
        <v>5600</v>
      </c>
      <c r="F29" s="7"/>
      <c r="G29" s="7">
        <v>13400</v>
      </c>
      <c r="H29" s="7">
        <f t="shared" si="3"/>
        <v>58.208955223880594</v>
      </c>
      <c r="I29" s="7">
        <v>67239.649999999994</v>
      </c>
      <c r="J29" s="7">
        <f t="shared" ref="J29:J31" si="12">(I29-G29)/I29%</f>
        <v>80.071282346056236</v>
      </c>
      <c r="K29" s="7">
        <v>94807.79</v>
      </c>
      <c r="L29" s="7">
        <f t="shared" si="5"/>
        <v>29.077927035320624</v>
      </c>
      <c r="M29" s="7">
        <v>231290.7</v>
      </c>
      <c r="N29" s="7">
        <f t="shared" si="6"/>
        <v>59.009251128558141</v>
      </c>
      <c r="O29" s="7">
        <v>261448.8</v>
      </c>
      <c r="P29" s="7">
        <f t="shared" si="7"/>
        <v>11.534992702204018</v>
      </c>
      <c r="Q29" s="7">
        <v>307990</v>
      </c>
      <c r="R29" s="7">
        <f t="shared" si="8"/>
        <v>15.111269846423589</v>
      </c>
      <c r="S29" s="7">
        <v>555618.91</v>
      </c>
      <c r="T29" s="7">
        <f t="shared" si="9"/>
        <v>44.568121340578564</v>
      </c>
      <c r="U29" s="7">
        <v>742248.74</v>
      </c>
      <c r="V29" s="7">
        <f t="shared" si="10"/>
        <v>25.143839247204376</v>
      </c>
      <c r="W29" s="16">
        <f t="shared" si="0"/>
        <v>35.858404318914012</v>
      </c>
    </row>
    <row r="30" spans="1:23" s="1" customFormat="1" ht="15" x14ac:dyDescent="0.25">
      <c r="A30" s="15">
        <v>4</v>
      </c>
      <c r="B30" s="14" t="s">
        <v>39</v>
      </c>
      <c r="C30" s="15">
        <v>50</v>
      </c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>
        <v>1400000</v>
      </c>
      <c r="T30" s="15"/>
      <c r="U30" s="15"/>
      <c r="V30" s="15"/>
      <c r="W30" s="16">
        <f t="shared" si="0"/>
        <v>0</v>
      </c>
    </row>
    <row r="31" spans="1:23" s="1" customFormat="1" ht="14.25" customHeight="1" x14ac:dyDescent="0.25">
      <c r="A31" s="15">
        <v>5</v>
      </c>
      <c r="B31" s="14" t="s">
        <v>38</v>
      </c>
      <c r="C31" s="15">
        <v>60</v>
      </c>
      <c r="D31" s="15">
        <f>D32+D33+D34+D35+D36+D37+D39+D40</f>
        <v>0</v>
      </c>
      <c r="E31" s="15">
        <f>E32+E33+E34+E35+E36+E37+E39+E40+E38</f>
        <v>20855.73</v>
      </c>
      <c r="F31" s="15">
        <f t="shared" ref="F31:G31" si="13">F32+F33+F34+F35+F36+F37+F39+F40+F38</f>
        <v>0</v>
      </c>
      <c r="G31" s="15">
        <f t="shared" si="13"/>
        <v>8847.89</v>
      </c>
      <c r="H31" s="15">
        <f t="shared" si="3"/>
        <v>-135.71416462003936</v>
      </c>
      <c r="I31" s="15">
        <f t="shared" ref="I31" si="14">I32+I33+I34+I35+I36+I37+I39+I40+I38</f>
        <v>4302.49</v>
      </c>
      <c r="J31" s="15">
        <f t="shared" si="12"/>
        <v>-105.64580045508531</v>
      </c>
      <c r="K31" s="15">
        <f t="shared" ref="K31" si="15">K32+K33+K34+K35+K36+K37+K39+K40+K38</f>
        <v>21640.51</v>
      </c>
      <c r="L31" s="15">
        <f t="shared" si="5"/>
        <v>80.118352109076909</v>
      </c>
      <c r="M31" s="15">
        <f t="shared" ref="M31" si="16">M32+M33+M34+M35+M36+M37+M39+M40+M38</f>
        <v>22446.69</v>
      </c>
      <c r="N31" s="15">
        <f t="shared" si="6"/>
        <v>3.5915317581344972</v>
      </c>
      <c r="O31" s="15">
        <f>O32+O33+O34+O35+O36+O37+O39+O40+O38</f>
        <v>68273.78</v>
      </c>
      <c r="P31" s="15">
        <f t="shared" si="7"/>
        <v>67.122532251766344</v>
      </c>
      <c r="Q31" s="15">
        <f>Q32+Q33+Q34+Q35+Q36+Q37+Q39+Q40+Q38</f>
        <v>29634.400000000001</v>
      </c>
      <c r="R31" s="15">
        <f t="shared" si="8"/>
        <v>-130.38691520665174</v>
      </c>
      <c r="S31" s="15">
        <f t="shared" ref="S31" si="17">S32+S33+S34+S35+S36+S37+S39+S40+S38</f>
        <v>463167.47</v>
      </c>
      <c r="T31" s="15">
        <f t="shared" si="9"/>
        <v>93.601795911962469</v>
      </c>
      <c r="U31" s="15">
        <f>U32+U33+U34+U35+U36+U37+U39+U40+U38</f>
        <v>53307.28</v>
      </c>
      <c r="V31" s="15">
        <f t="shared" si="10"/>
        <v>-768.86344604339206</v>
      </c>
      <c r="W31" s="16"/>
    </row>
    <row r="32" spans="1:23" ht="0.75" hidden="1" customHeight="1" x14ac:dyDescent="0.25">
      <c r="A32" s="7">
        <v>5.0999999999999996</v>
      </c>
      <c r="B32" s="12" t="s">
        <v>40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16">
        <f t="shared" si="0"/>
        <v>0</v>
      </c>
    </row>
    <row r="33" spans="1:23" ht="15" x14ac:dyDescent="0.25">
      <c r="A33" s="7">
        <v>5.0999999999999996</v>
      </c>
      <c r="B33" s="12" t="s">
        <v>41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>
        <v>1125.96</v>
      </c>
      <c r="N33" s="7">
        <f t="shared" si="6"/>
        <v>100</v>
      </c>
      <c r="O33" s="7">
        <v>1650.13</v>
      </c>
      <c r="P33" s="7">
        <f t="shared" si="7"/>
        <v>31.765376061280023</v>
      </c>
      <c r="Q33" s="7">
        <v>1032</v>
      </c>
      <c r="R33" s="7">
        <f t="shared" si="8"/>
        <v>-59.896317829457374</v>
      </c>
      <c r="S33" s="7">
        <v>963.47</v>
      </c>
      <c r="T33" s="7">
        <f t="shared" si="9"/>
        <v>-7.1128317435934658</v>
      </c>
      <c r="U33" s="7">
        <v>2203.11</v>
      </c>
      <c r="V33" s="7">
        <f t="shared" si="10"/>
        <v>56.267730617172994</v>
      </c>
      <c r="W33" s="16">
        <f t="shared" si="0"/>
        <v>13.447106345044686</v>
      </c>
    </row>
    <row r="34" spans="1:23" ht="15" x14ac:dyDescent="0.25">
      <c r="A34" s="7">
        <v>5.2</v>
      </c>
      <c r="B34" s="12" t="s">
        <v>42</v>
      </c>
      <c r="C34" s="8"/>
      <c r="D34" s="7"/>
      <c r="E34" s="7">
        <v>13388.8</v>
      </c>
      <c r="F34" s="7"/>
      <c r="G34" s="7">
        <v>4800</v>
      </c>
      <c r="H34" s="7">
        <f t="shared" si="3"/>
        <v>-178.93333333333331</v>
      </c>
      <c r="I34" s="7">
        <v>1000</v>
      </c>
      <c r="J34" s="7">
        <f>(I34-G34)/I34%</f>
        <v>-380</v>
      </c>
      <c r="K34" s="7">
        <v>15680</v>
      </c>
      <c r="L34" s="7">
        <f t="shared" si="5"/>
        <v>93.622448979591823</v>
      </c>
      <c r="M34" s="7">
        <v>8524</v>
      </c>
      <c r="N34" s="7">
        <f t="shared" si="6"/>
        <v>-83.951196621304561</v>
      </c>
      <c r="O34" s="7">
        <v>51259.67</v>
      </c>
      <c r="P34" s="7">
        <f t="shared" si="7"/>
        <v>83.370942497288809</v>
      </c>
      <c r="Q34" s="7">
        <v>10283</v>
      </c>
      <c r="R34" s="7">
        <f t="shared" si="8"/>
        <v>-398.48944860449285</v>
      </c>
      <c r="S34" s="7">
        <v>14316.65</v>
      </c>
      <c r="T34" s="7">
        <f t="shared" si="9"/>
        <v>28.174538037878975</v>
      </c>
      <c r="U34" s="7">
        <v>24647.62</v>
      </c>
      <c r="V34" s="7">
        <f t="shared" si="10"/>
        <v>41.914675737454573</v>
      </c>
      <c r="W34" s="16"/>
    </row>
    <row r="35" spans="1:23" ht="15" x14ac:dyDescent="0.25">
      <c r="A35" s="7">
        <v>5.3</v>
      </c>
      <c r="B35" s="12" t="s">
        <v>43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>
        <v>419334</v>
      </c>
      <c r="T35" s="7">
        <f t="shared" si="9"/>
        <v>100</v>
      </c>
      <c r="U35" s="7">
        <v>0</v>
      </c>
      <c r="V35" s="7"/>
      <c r="W35" s="16">
        <f t="shared" si="0"/>
        <v>11.111111111111111</v>
      </c>
    </row>
    <row r="36" spans="1:23" ht="15" x14ac:dyDescent="0.25">
      <c r="A36" s="7">
        <v>5.4</v>
      </c>
      <c r="B36" s="12" t="s">
        <v>73</v>
      </c>
      <c r="C36" s="8"/>
      <c r="D36" s="7"/>
      <c r="E36" s="7">
        <v>230.25</v>
      </c>
      <c r="F36" s="7"/>
      <c r="G36" s="7">
        <v>720.35</v>
      </c>
      <c r="H36" s="7">
        <f t="shared" si="3"/>
        <v>68.036371208440343</v>
      </c>
      <c r="I36" s="7">
        <v>713</v>
      </c>
      <c r="J36" s="7">
        <f t="shared" ref="J36" si="18">(I36-G36)/I36%</f>
        <v>-1.0308555399719528</v>
      </c>
      <c r="K36" s="7">
        <v>2265.1</v>
      </c>
      <c r="L36" s="7">
        <f t="shared" si="5"/>
        <v>68.522361043662528</v>
      </c>
      <c r="M36" s="7">
        <v>4160.3500000000004</v>
      </c>
      <c r="N36" s="7">
        <f t="shared" si="6"/>
        <v>45.555061473193369</v>
      </c>
      <c r="O36" s="7">
        <v>6301.9</v>
      </c>
      <c r="P36" s="7">
        <f t="shared" si="7"/>
        <v>33.98260841968294</v>
      </c>
      <c r="Q36" s="7">
        <v>5093</v>
      </c>
      <c r="R36" s="7">
        <f t="shared" si="8"/>
        <v>-23.736501079913602</v>
      </c>
      <c r="S36" s="7">
        <v>17519.919999999998</v>
      </c>
      <c r="T36" s="7">
        <f t="shared" si="9"/>
        <v>70.930232558139522</v>
      </c>
      <c r="U36" s="7">
        <v>12053.12</v>
      </c>
      <c r="V36" s="7">
        <f t="shared" si="10"/>
        <v>-45.355891254712446</v>
      </c>
      <c r="W36" s="16">
        <f t="shared" si="0"/>
        <v>24.100376314280076</v>
      </c>
    </row>
    <row r="37" spans="1:23" ht="15" x14ac:dyDescent="0.25">
      <c r="A37" s="7">
        <v>5.5</v>
      </c>
      <c r="B37" s="12" t="s">
        <v>74</v>
      </c>
      <c r="C37" s="8"/>
      <c r="D37" s="7"/>
      <c r="E37" s="7">
        <v>5736.68</v>
      </c>
      <c r="F37" s="7"/>
      <c r="G37" s="7">
        <v>2577.54</v>
      </c>
      <c r="H37" s="7">
        <f t="shared" si="3"/>
        <v>-122.56415031386517</v>
      </c>
      <c r="I37" s="7">
        <v>1839.49</v>
      </c>
      <c r="J37" s="7">
        <f>(I37-G37)/I37%</f>
        <v>-40.122533963218061</v>
      </c>
      <c r="K37" s="7">
        <v>2945.41</v>
      </c>
      <c r="L37" s="7">
        <f t="shared" si="5"/>
        <v>37.547234510645374</v>
      </c>
      <c r="M37" s="7">
        <v>1586.38</v>
      </c>
      <c r="N37" s="7">
        <f t="shared" si="6"/>
        <v>-85.668629206117046</v>
      </c>
      <c r="O37" s="7">
        <v>4037.08</v>
      </c>
      <c r="P37" s="7">
        <f t="shared" si="7"/>
        <v>60.704766811655944</v>
      </c>
      <c r="Q37" s="7">
        <v>881.4</v>
      </c>
      <c r="R37" s="7">
        <f t="shared" si="8"/>
        <v>-358.03040617199906</v>
      </c>
      <c r="S37" s="7">
        <v>1584.11</v>
      </c>
      <c r="T37" s="7">
        <f t="shared" si="9"/>
        <v>44.359924500192534</v>
      </c>
      <c r="U37" s="7">
        <v>1503.43</v>
      </c>
      <c r="V37" s="7">
        <f t="shared" si="10"/>
        <v>-5.3663955089362219</v>
      </c>
      <c r="W37" s="16"/>
    </row>
    <row r="38" spans="1:23" ht="15" x14ac:dyDescent="0.25">
      <c r="A38" s="7">
        <v>5.6</v>
      </c>
      <c r="B38" s="12" t="s">
        <v>111</v>
      </c>
      <c r="C38" s="8"/>
      <c r="D38" s="7"/>
      <c r="E38" s="7">
        <v>1500</v>
      </c>
      <c r="F38" s="7"/>
      <c r="G38" s="7">
        <v>750</v>
      </c>
      <c r="H38" s="7">
        <f t="shared" si="3"/>
        <v>-100</v>
      </c>
      <c r="I38" s="7">
        <v>750</v>
      </c>
      <c r="J38" s="7">
        <f t="shared" ref="J38" si="19">(I38-G38)/I38%</f>
        <v>0</v>
      </c>
      <c r="K38" s="7">
        <v>750</v>
      </c>
      <c r="L38" s="7">
        <f t="shared" si="5"/>
        <v>0</v>
      </c>
      <c r="M38" s="7">
        <v>2250</v>
      </c>
      <c r="N38" s="7">
        <f t="shared" si="6"/>
        <v>66.666666666666671</v>
      </c>
      <c r="O38" s="7">
        <v>225</v>
      </c>
      <c r="P38" s="7">
        <f t="shared" si="7"/>
        <v>-900</v>
      </c>
      <c r="Q38" s="7">
        <v>225</v>
      </c>
      <c r="R38" s="7">
        <f t="shared" si="8"/>
        <v>0</v>
      </c>
      <c r="S38" s="7">
        <v>0</v>
      </c>
      <c r="T38" s="7"/>
      <c r="U38" s="7">
        <v>0</v>
      </c>
      <c r="V38" s="7"/>
      <c r="W38" s="16"/>
    </row>
    <row r="39" spans="1:23" ht="15" x14ac:dyDescent="0.25">
      <c r="A39" s="7">
        <v>5.7</v>
      </c>
      <c r="B39" s="12" t="s">
        <v>75</v>
      </c>
      <c r="C39" s="8"/>
      <c r="D39" s="7"/>
      <c r="E39" s="7"/>
      <c r="F39" s="7"/>
      <c r="G39" s="7"/>
      <c r="H39" s="7"/>
      <c r="I39" s="7"/>
      <c r="J39" s="7"/>
      <c r="K39" s="7"/>
      <c r="L39" s="7"/>
      <c r="M39" s="7">
        <v>4800</v>
      </c>
      <c r="N39" s="7">
        <f t="shared" si="6"/>
        <v>100</v>
      </c>
      <c r="O39" s="7">
        <v>4800</v>
      </c>
      <c r="P39" s="7">
        <f t="shared" si="7"/>
        <v>0</v>
      </c>
      <c r="Q39" s="7">
        <v>7200</v>
      </c>
      <c r="R39" s="7">
        <f t="shared" si="8"/>
        <v>33.333333333333336</v>
      </c>
      <c r="S39" s="7">
        <v>7170</v>
      </c>
      <c r="T39" s="7">
        <f t="shared" si="9"/>
        <v>-0.41841004184100417</v>
      </c>
      <c r="U39" s="7">
        <v>6720</v>
      </c>
      <c r="V39" s="7">
        <f t="shared" si="10"/>
        <v>-6.6964285714285712</v>
      </c>
      <c r="W39" s="16">
        <f t="shared" si="0"/>
        <v>14.024277191118195</v>
      </c>
    </row>
    <row r="40" spans="1:23" ht="15" x14ac:dyDescent="0.25">
      <c r="A40" s="7">
        <v>5.8</v>
      </c>
      <c r="B40" s="12" t="s">
        <v>76</v>
      </c>
      <c r="C40" s="8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>
        <v>4920</v>
      </c>
      <c r="R40" s="7">
        <f t="shared" si="8"/>
        <v>100</v>
      </c>
      <c r="S40" s="7">
        <v>2279.3200000000002</v>
      </c>
      <c r="T40" s="7">
        <f t="shared" si="9"/>
        <v>-115.85385114858816</v>
      </c>
      <c r="U40" s="7">
        <v>6180</v>
      </c>
      <c r="V40" s="7">
        <f t="shared" si="10"/>
        <v>63.117799352750808</v>
      </c>
      <c r="W40" s="16">
        <f t="shared" si="0"/>
        <v>5.2515498004625165</v>
      </c>
    </row>
    <row r="41" spans="1:23" s="1" customFormat="1" ht="13.5" customHeight="1" x14ac:dyDescent="0.25">
      <c r="A41" s="15">
        <v>6</v>
      </c>
      <c r="B41" s="14" t="s">
        <v>77</v>
      </c>
      <c r="C41" s="15">
        <v>70</v>
      </c>
      <c r="D41" s="15">
        <f>D42+D43</f>
        <v>1849.2</v>
      </c>
      <c r="E41" s="15">
        <f t="shared" ref="E41:U41" si="20">E42+E43</f>
        <v>8500</v>
      </c>
      <c r="F41" s="15">
        <f t="shared" si="2"/>
        <v>359.65823058619941</v>
      </c>
      <c r="G41" s="15">
        <f t="shared" si="20"/>
        <v>4647.7700000000004</v>
      </c>
      <c r="H41" s="15">
        <f t="shared" si="3"/>
        <v>-82.883404299266076</v>
      </c>
      <c r="I41" s="15">
        <f t="shared" si="20"/>
        <v>6683.66</v>
      </c>
      <c r="J41" s="15">
        <f t="shared" ref="J41:J42" si="21">(I41-G41)/I41%</f>
        <v>30.460705661269415</v>
      </c>
      <c r="K41" s="15">
        <f t="shared" si="20"/>
        <v>5107.8900000000003</v>
      </c>
      <c r="L41" s="15">
        <f t="shared" si="5"/>
        <v>-30.849724641681778</v>
      </c>
      <c r="M41" s="15">
        <f t="shared" si="20"/>
        <v>12750</v>
      </c>
      <c r="N41" s="15">
        <f t="shared" si="6"/>
        <v>59.938117647058824</v>
      </c>
      <c r="O41" s="15">
        <f t="shared" si="20"/>
        <v>14775</v>
      </c>
      <c r="P41" s="15">
        <f t="shared" si="7"/>
        <v>13.705583756345177</v>
      </c>
      <c r="Q41" s="15">
        <f t="shared" si="20"/>
        <v>14775</v>
      </c>
      <c r="R41" s="15">
        <f t="shared" si="8"/>
        <v>0</v>
      </c>
      <c r="S41" s="15">
        <f t="shared" si="20"/>
        <v>15000</v>
      </c>
      <c r="T41" s="15">
        <f t="shared" si="9"/>
        <v>1.5</v>
      </c>
      <c r="U41" s="15">
        <f t="shared" si="20"/>
        <v>93573.29</v>
      </c>
      <c r="V41" s="15">
        <f t="shared" si="10"/>
        <v>83.969784540011361</v>
      </c>
      <c r="W41" s="16">
        <f t="shared" si="0"/>
        <v>48.388810361104035</v>
      </c>
    </row>
    <row r="42" spans="1:23" ht="13.5" customHeight="1" x14ac:dyDescent="0.25">
      <c r="A42" s="7">
        <v>6.1</v>
      </c>
      <c r="B42" s="12" t="s">
        <v>78</v>
      </c>
      <c r="C42" s="8"/>
      <c r="D42" s="7"/>
      <c r="E42" s="7">
        <v>8500</v>
      </c>
      <c r="F42" s="7"/>
      <c r="G42" s="7">
        <v>4250</v>
      </c>
      <c r="H42" s="7">
        <f t="shared" si="3"/>
        <v>-100</v>
      </c>
      <c r="I42" s="7">
        <v>4250</v>
      </c>
      <c r="J42" s="7">
        <f t="shared" si="21"/>
        <v>0</v>
      </c>
      <c r="K42" s="7">
        <v>4250</v>
      </c>
      <c r="L42" s="7">
        <f t="shared" si="5"/>
        <v>0</v>
      </c>
      <c r="M42" s="7">
        <v>12750</v>
      </c>
      <c r="N42" s="7">
        <f t="shared" si="6"/>
        <v>66.666666666666671</v>
      </c>
      <c r="O42" s="7">
        <v>14775</v>
      </c>
      <c r="P42" s="7">
        <f t="shared" si="7"/>
        <v>13.705583756345177</v>
      </c>
      <c r="Q42" s="7">
        <v>14775</v>
      </c>
      <c r="R42" s="7">
        <f t="shared" si="8"/>
        <v>0</v>
      </c>
      <c r="S42" s="7">
        <v>15000</v>
      </c>
      <c r="T42" s="7">
        <f t="shared" si="9"/>
        <v>1.5</v>
      </c>
      <c r="U42" s="7">
        <v>17000</v>
      </c>
      <c r="V42" s="7">
        <f t="shared" si="10"/>
        <v>11.764705882352942</v>
      </c>
      <c r="W42" s="16"/>
    </row>
    <row r="43" spans="1:23" ht="15" x14ac:dyDescent="0.25">
      <c r="A43" s="7">
        <v>6.2</v>
      </c>
      <c r="B43" s="12" t="s">
        <v>79</v>
      </c>
      <c r="C43" s="8"/>
      <c r="D43" s="7">
        <v>1849.2</v>
      </c>
      <c r="E43" s="7"/>
      <c r="F43" s="7">
        <f t="shared" si="2"/>
        <v>-100</v>
      </c>
      <c r="G43" s="7">
        <v>397.77</v>
      </c>
      <c r="H43" s="7">
        <f t="shared" si="3"/>
        <v>100</v>
      </c>
      <c r="I43" s="7">
        <v>2433.66</v>
      </c>
      <c r="J43" s="7">
        <f>(I43-G43)/I43%</f>
        <v>83.65548186681788</v>
      </c>
      <c r="K43" s="7">
        <v>857.89</v>
      </c>
      <c r="L43" s="7">
        <f t="shared" si="5"/>
        <v>-183.67972583897705</v>
      </c>
      <c r="M43" s="7">
        <v>0</v>
      </c>
      <c r="N43" s="7"/>
      <c r="O43" s="7">
        <v>0</v>
      </c>
      <c r="P43" s="7"/>
      <c r="Q43" s="7">
        <v>0</v>
      </c>
      <c r="R43" s="7"/>
      <c r="S43" s="7"/>
      <c r="T43" s="7"/>
      <c r="U43" s="7">
        <v>76573.289999999994</v>
      </c>
      <c r="V43" s="7">
        <f t="shared" si="10"/>
        <v>100</v>
      </c>
      <c r="W43" s="16">
        <f t="shared" si="0"/>
        <v>-2.693774684352156E-3</v>
      </c>
    </row>
    <row r="44" spans="1:23" s="1" customFormat="1" ht="15" x14ac:dyDescent="0.25">
      <c r="A44" s="15">
        <v>7</v>
      </c>
      <c r="B44" s="14" t="s">
        <v>80</v>
      </c>
      <c r="C44" s="15">
        <v>80</v>
      </c>
      <c r="D44" s="15"/>
      <c r="E44" s="15">
        <v>10163.799999999999</v>
      </c>
      <c r="F44" s="15"/>
      <c r="G44" s="15">
        <v>1050.18</v>
      </c>
      <c r="H44" s="15">
        <f t="shared" si="3"/>
        <v>-867.81504123102684</v>
      </c>
      <c r="I44" s="18">
        <v>0</v>
      </c>
      <c r="J44" s="15"/>
      <c r="K44" s="15">
        <v>573.72</v>
      </c>
      <c r="L44" s="15">
        <f t="shared" si="5"/>
        <v>100</v>
      </c>
      <c r="M44" s="15">
        <v>0</v>
      </c>
      <c r="N44" s="15"/>
      <c r="O44" s="15">
        <v>200.58</v>
      </c>
      <c r="P44" s="15">
        <f t="shared" si="7"/>
        <v>100</v>
      </c>
      <c r="Q44" s="15">
        <v>0</v>
      </c>
      <c r="R44" s="15"/>
      <c r="S44" s="15">
        <v>0</v>
      </c>
      <c r="T44" s="15"/>
      <c r="U44" s="15">
        <v>0</v>
      </c>
      <c r="V44" s="15"/>
      <c r="W44" s="16"/>
    </row>
    <row r="45" spans="1:23" s="1" customFormat="1" ht="15" x14ac:dyDescent="0.25">
      <c r="A45" s="15">
        <v>8</v>
      </c>
      <c r="B45" s="14" t="s">
        <v>81</v>
      </c>
      <c r="C45" s="15">
        <v>90</v>
      </c>
      <c r="D45" s="15">
        <f>D46+D47+D48</f>
        <v>27666</v>
      </c>
      <c r="E45" s="15">
        <f t="shared" ref="E45:U45" si="22">E46+E47+E48</f>
        <v>5533.61</v>
      </c>
      <c r="F45" s="15">
        <f t="shared" si="2"/>
        <v>-79.998518036579185</v>
      </c>
      <c r="G45" s="15">
        <f t="shared" si="22"/>
        <v>23799.38</v>
      </c>
      <c r="H45" s="15">
        <f t="shared" si="3"/>
        <v>76.748932115038286</v>
      </c>
      <c r="I45" s="15">
        <f t="shared" si="22"/>
        <v>6158.9</v>
      </c>
      <c r="J45" s="15">
        <f t="shared" ref="J45" si="23">(I45-G45)/I45%</f>
        <v>-286.42257545990361</v>
      </c>
      <c r="K45" s="15">
        <f t="shared" si="22"/>
        <v>46300.639999999999</v>
      </c>
      <c r="L45" s="15">
        <f t="shared" si="5"/>
        <v>86.698024044592032</v>
      </c>
      <c r="M45" s="15">
        <f t="shared" si="22"/>
        <v>15232.76</v>
      </c>
      <c r="N45" s="15">
        <f t="shared" si="6"/>
        <v>-203.95437202450509</v>
      </c>
      <c r="O45" s="15">
        <f t="shared" si="22"/>
        <v>22180.57</v>
      </c>
      <c r="P45" s="15">
        <f t="shared" si="7"/>
        <v>31.323856871126392</v>
      </c>
      <c r="Q45" s="15">
        <f t="shared" si="22"/>
        <v>277210</v>
      </c>
      <c r="R45" s="15">
        <f t="shared" si="8"/>
        <v>91.998640020201293</v>
      </c>
      <c r="S45" s="15">
        <f t="shared" si="22"/>
        <v>1677590.3</v>
      </c>
      <c r="T45" s="15">
        <f t="shared" si="9"/>
        <v>83.475703215499038</v>
      </c>
      <c r="U45" s="15">
        <f t="shared" si="22"/>
        <v>775837.69</v>
      </c>
      <c r="V45" s="15">
        <f t="shared" si="10"/>
        <v>-116.22954409446133</v>
      </c>
      <c r="W45" s="16"/>
    </row>
    <row r="46" spans="1:23" ht="15" x14ac:dyDescent="0.25">
      <c r="A46" s="7">
        <v>8.1</v>
      </c>
      <c r="B46" s="12" t="s">
        <v>82</v>
      </c>
      <c r="C46" s="8"/>
      <c r="D46" s="7"/>
      <c r="E46" s="7"/>
      <c r="F46" s="7"/>
      <c r="G46" s="7"/>
      <c r="H46" s="7"/>
      <c r="I46" s="7"/>
      <c r="J46" s="7"/>
      <c r="K46" s="7">
        <v>573.72</v>
      </c>
      <c r="L46" s="7">
        <f t="shared" si="5"/>
        <v>100</v>
      </c>
      <c r="M46" s="7">
        <v>573.72</v>
      </c>
      <c r="N46" s="7">
        <f t="shared" si="6"/>
        <v>0</v>
      </c>
      <c r="O46" s="7">
        <v>573.72</v>
      </c>
      <c r="P46" s="7">
        <f t="shared" si="7"/>
        <v>0</v>
      </c>
      <c r="Q46" s="7">
        <v>573.72</v>
      </c>
      <c r="R46" s="7">
        <f t="shared" si="8"/>
        <v>0</v>
      </c>
      <c r="S46" s="7">
        <v>572.49</v>
      </c>
      <c r="T46" s="7">
        <f t="shared" si="9"/>
        <v>-0.21485091442645604</v>
      </c>
      <c r="U46" s="7">
        <v>572.69000000000005</v>
      </c>
      <c r="V46" s="7">
        <f t="shared" si="10"/>
        <v>3.4922907681301484E-2</v>
      </c>
      <c r="W46" s="16">
        <f t="shared" si="0"/>
        <v>11.09111911036165</v>
      </c>
    </row>
    <row r="47" spans="1:23" ht="15" x14ac:dyDescent="0.25">
      <c r="A47" s="7">
        <v>8.1999999999999993</v>
      </c>
      <c r="B47" s="12" t="s">
        <v>83</v>
      </c>
      <c r="C47" s="8"/>
      <c r="D47" s="7">
        <v>27666</v>
      </c>
      <c r="E47" s="7">
        <v>5533.61</v>
      </c>
      <c r="F47" s="7">
        <f t="shared" si="2"/>
        <v>-79.998518036579185</v>
      </c>
      <c r="G47" s="7">
        <v>23799.38</v>
      </c>
      <c r="H47" s="7">
        <f t="shared" si="3"/>
        <v>76.748932115038286</v>
      </c>
      <c r="I47" s="7">
        <v>6158.9</v>
      </c>
      <c r="J47" s="7">
        <f t="shared" ref="J47:J49" si="24">(I47-G47)/I47%</f>
        <v>-286.42257545990361</v>
      </c>
      <c r="K47" s="7">
        <v>45726.92</v>
      </c>
      <c r="L47" s="7">
        <f t="shared" si="5"/>
        <v>86.531128709302962</v>
      </c>
      <c r="M47" s="7">
        <v>14659.04</v>
      </c>
      <c r="N47" s="7">
        <f t="shared" si="6"/>
        <v>-211.93666160949144</v>
      </c>
      <c r="O47" s="7">
        <v>21606.85</v>
      </c>
      <c r="P47" s="7">
        <f t="shared" si="7"/>
        <v>32.155589546833518</v>
      </c>
      <c r="Q47" s="7">
        <v>276636.28000000003</v>
      </c>
      <c r="R47" s="7">
        <f t="shared" si="8"/>
        <v>92.189437336274182</v>
      </c>
      <c r="S47" s="7">
        <v>1319409.23</v>
      </c>
      <c r="T47" s="7">
        <f t="shared" si="9"/>
        <v>79.033322360493102</v>
      </c>
      <c r="U47" s="7">
        <v>434595.21</v>
      </c>
      <c r="V47" s="7">
        <f t="shared" si="10"/>
        <v>-203.59497749641557</v>
      </c>
      <c r="W47" s="16"/>
    </row>
    <row r="48" spans="1:23" ht="15" x14ac:dyDescent="0.25">
      <c r="A48" s="7">
        <v>8.3000000000000007</v>
      </c>
      <c r="B48" s="12" t="s">
        <v>84</v>
      </c>
      <c r="C48" s="8"/>
      <c r="D48" s="7">
        <v>0</v>
      </c>
      <c r="E48" s="7">
        <v>0</v>
      </c>
      <c r="F48" s="7"/>
      <c r="G48" s="7">
        <v>0</v>
      </c>
      <c r="H48" s="7"/>
      <c r="I48" s="7">
        <v>0</v>
      </c>
      <c r="J48" s="7"/>
      <c r="K48" s="7">
        <v>0</v>
      </c>
      <c r="L48" s="7"/>
      <c r="M48" s="7">
        <v>0</v>
      </c>
      <c r="N48" s="7"/>
      <c r="O48" s="7">
        <v>0</v>
      </c>
      <c r="P48" s="7"/>
      <c r="Q48" s="7">
        <v>0</v>
      </c>
      <c r="R48" s="7"/>
      <c r="S48" s="7">
        <v>357608.58</v>
      </c>
      <c r="T48" s="7">
        <f t="shared" si="9"/>
        <v>100</v>
      </c>
      <c r="U48" s="7">
        <v>340669.79</v>
      </c>
      <c r="V48" s="7">
        <f t="shared" si="10"/>
        <v>-4.9722019671894122</v>
      </c>
      <c r="W48" s="16">
        <f t="shared" si="0"/>
        <v>10.558644225867845</v>
      </c>
    </row>
    <row r="49" spans="1:23" s="1" customFormat="1" ht="15" x14ac:dyDescent="0.25">
      <c r="A49" s="15">
        <v>9</v>
      </c>
      <c r="B49" s="14" t="s">
        <v>85</v>
      </c>
      <c r="C49" s="15">
        <v>100</v>
      </c>
      <c r="D49" s="15">
        <f>D50+D51</f>
        <v>0</v>
      </c>
      <c r="E49" s="15">
        <f t="shared" ref="E49:S49" si="25">E50+E51</f>
        <v>0</v>
      </c>
      <c r="F49" s="15"/>
      <c r="G49" s="15">
        <f t="shared" si="25"/>
        <v>0</v>
      </c>
      <c r="H49" s="15"/>
      <c r="I49" s="15">
        <f t="shared" si="25"/>
        <v>5000</v>
      </c>
      <c r="J49" s="15">
        <f t="shared" si="24"/>
        <v>100</v>
      </c>
      <c r="K49" s="15">
        <f t="shared" si="25"/>
        <v>5000</v>
      </c>
      <c r="L49" s="15">
        <f t="shared" si="5"/>
        <v>0</v>
      </c>
      <c r="M49" s="15">
        <f t="shared" si="25"/>
        <v>5000</v>
      </c>
      <c r="N49" s="15">
        <f t="shared" si="6"/>
        <v>0</v>
      </c>
      <c r="O49" s="15">
        <f t="shared" si="25"/>
        <v>5000</v>
      </c>
      <c r="P49" s="15">
        <f t="shared" si="7"/>
        <v>0</v>
      </c>
      <c r="Q49" s="15">
        <f t="shared" si="25"/>
        <v>5000</v>
      </c>
      <c r="R49" s="15">
        <f t="shared" si="8"/>
        <v>0</v>
      </c>
      <c r="S49" s="15">
        <f t="shared" si="25"/>
        <v>6000</v>
      </c>
      <c r="T49" s="15">
        <f t="shared" si="9"/>
        <v>16.666666666666668</v>
      </c>
      <c r="U49" s="15">
        <f>U50+U51</f>
        <v>11000</v>
      </c>
      <c r="V49" s="15">
        <f t="shared" si="10"/>
        <v>45.454545454545453</v>
      </c>
      <c r="W49" s="16">
        <f t="shared" si="0"/>
        <v>18.013468013468014</v>
      </c>
    </row>
    <row r="50" spans="1:23" ht="15" x14ac:dyDescent="0.25">
      <c r="A50" s="7">
        <v>9.1</v>
      </c>
      <c r="B50" s="12" t="s">
        <v>82</v>
      </c>
      <c r="C50" s="8"/>
      <c r="D50" s="7"/>
      <c r="E50" s="7"/>
      <c r="F50" s="7"/>
      <c r="G50" s="7"/>
      <c r="H50" s="7"/>
      <c r="I50" s="7">
        <v>5000</v>
      </c>
      <c r="J50" s="7">
        <f>(I50-G50)/I50%</f>
        <v>100</v>
      </c>
      <c r="K50" s="7">
        <v>5000</v>
      </c>
      <c r="L50" s="7">
        <f t="shared" si="5"/>
        <v>0</v>
      </c>
      <c r="M50" s="7">
        <v>5000</v>
      </c>
      <c r="N50" s="7">
        <f t="shared" si="6"/>
        <v>0</v>
      </c>
      <c r="O50" s="7">
        <v>5000</v>
      </c>
      <c r="P50" s="7">
        <f t="shared" si="7"/>
        <v>0</v>
      </c>
      <c r="Q50" s="7">
        <v>5000</v>
      </c>
      <c r="R50" s="7">
        <f t="shared" si="8"/>
        <v>0</v>
      </c>
      <c r="S50" s="7">
        <v>5000</v>
      </c>
      <c r="T50" s="7">
        <f t="shared" si="9"/>
        <v>0</v>
      </c>
      <c r="U50" s="7">
        <v>10000</v>
      </c>
      <c r="V50" s="7">
        <f t="shared" si="10"/>
        <v>50</v>
      </c>
      <c r="W50" s="16">
        <f t="shared" si="0"/>
        <v>16.666666666666668</v>
      </c>
    </row>
    <row r="51" spans="1:23" ht="15" x14ac:dyDescent="0.25">
      <c r="A51" s="7">
        <v>9.1999999999999993</v>
      </c>
      <c r="B51" s="12" t="s">
        <v>84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>
        <v>1000</v>
      </c>
      <c r="T51" s="7">
        <f t="shared" si="9"/>
        <v>100</v>
      </c>
      <c r="U51" s="7">
        <v>1000</v>
      </c>
      <c r="V51" s="7">
        <f t="shared" si="10"/>
        <v>0</v>
      </c>
      <c r="W51" s="16">
        <f t="shared" si="0"/>
        <v>11.111111111111111</v>
      </c>
    </row>
    <row r="52" spans="1:23" s="1" customFormat="1" ht="15" x14ac:dyDescent="0.25">
      <c r="A52" s="15">
        <v>10</v>
      </c>
      <c r="B52" s="14" t="s">
        <v>86</v>
      </c>
      <c r="C52" s="15">
        <v>110</v>
      </c>
      <c r="D52" s="15">
        <f>D53+D54+D55+D56+D57+D58</f>
        <v>35000</v>
      </c>
      <c r="E52" s="15">
        <f t="shared" ref="E52:U52" si="26">E53+E54+E55+E56+E57+E58</f>
        <v>195271</v>
      </c>
      <c r="F52" s="15">
        <f t="shared" si="2"/>
        <v>457.91714285714284</v>
      </c>
      <c r="G52" s="15">
        <f t="shared" si="26"/>
        <v>458016</v>
      </c>
      <c r="H52" s="15">
        <f t="shared" si="3"/>
        <v>57.365899881226859</v>
      </c>
      <c r="I52" s="15">
        <f t="shared" si="26"/>
        <v>928832</v>
      </c>
      <c r="J52" s="15">
        <f t="shared" ref="J52:J54" si="27">(I52-G52)/I52%</f>
        <v>50.689037414731622</v>
      </c>
      <c r="K52" s="15">
        <f t="shared" si="26"/>
        <v>1700229</v>
      </c>
      <c r="L52" s="15">
        <f t="shared" si="5"/>
        <v>45.370182487182603</v>
      </c>
      <c r="M52" s="15">
        <f t="shared" si="26"/>
        <v>2493883</v>
      </c>
      <c r="N52" s="15">
        <f t="shared" si="6"/>
        <v>31.824027029335376</v>
      </c>
      <c r="O52" s="15">
        <f t="shared" si="26"/>
        <v>4053518</v>
      </c>
      <c r="P52" s="15">
        <f t="shared" si="7"/>
        <v>38.476084231030924</v>
      </c>
      <c r="Q52" s="15">
        <f t="shared" si="26"/>
        <v>5241501</v>
      </c>
      <c r="R52" s="15">
        <f t="shared" si="8"/>
        <v>22.664938917306319</v>
      </c>
      <c r="S52" s="15">
        <f t="shared" si="26"/>
        <v>6387588</v>
      </c>
      <c r="T52" s="15">
        <f t="shared" si="9"/>
        <v>17.942406429469152</v>
      </c>
      <c r="U52" s="15">
        <f t="shared" si="26"/>
        <v>8903610</v>
      </c>
      <c r="V52" s="15">
        <f t="shared" si="10"/>
        <v>28.258447977842692</v>
      </c>
      <c r="W52" s="16">
        <f t="shared" si="0"/>
        <v>83.389796358363157</v>
      </c>
    </row>
    <row r="53" spans="1:23" ht="15" x14ac:dyDescent="0.25">
      <c r="A53" s="7">
        <v>10.1</v>
      </c>
      <c r="B53" s="12" t="s">
        <v>87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16">
        <f t="shared" si="0"/>
        <v>0</v>
      </c>
    </row>
    <row r="54" spans="1:23" ht="15" x14ac:dyDescent="0.25">
      <c r="A54" s="7">
        <v>10.199999999999999</v>
      </c>
      <c r="B54" s="12" t="s">
        <v>88</v>
      </c>
      <c r="C54" s="8"/>
      <c r="D54" s="7">
        <v>35000</v>
      </c>
      <c r="E54" s="7">
        <v>195271</v>
      </c>
      <c r="F54" s="7">
        <f t="shared" si="2"/>
        <v>457.91714285714284</v>
      </c>
      <c r="G54" s="7">
        <v>458016</v>
      </c>
      <c r="H54" s="7">
        <f t="shared" si="3"/>
        <v>57.365899881226859</v>
      </c>
      <c r="I54" s="7">
        <v>928832</v>
      </c>
      <c r="J54" s="7">
        <f t="shared" si="27"/>
        <v>50.689037414731622</v>
      </c>
      <c r="K54" s="7">
        <v>1700229</v>
      </c>
      <c r="L54" s="7">
        <f t="shared" si="5"/>
        <v>45.370182487182603</v>
      </c>
      <c r="M54" s="7">
        <v>2493883</v>
      </c>
      <c r="N54" s="7">
        <f t="shared" si="6"/>
        <v>31.824027029335376</v>
      </c>
      <c r="O54" s="7">
        <v>4053518</v>
      </c>
      <c r="P54" s="7">
        <f t="shared" si="7"/>
        <v>38.476084231030924</v>
      </c>
      <c r="Q54" s="7">
        <v>5241501</v>
      </c>
      <c r="R54" s="7">
        <f t="shared" si="8"/>
        <v>22.664938917306319</v>
      </c>
      <c r="S54" s="7">
        <v>6387588</v>
      </c>
      <c r="T54" s="7">
        <f t="shared" si="9"/>
        <v>17.942406429469152</v>
      </c>
      <c r="U54" s="7">
        <v>8903610</v>
      </c>
      <c r="V54" s="7">
        <f t="shared" si="10"/>
        <v>28.258447977842692</v>
      </c>
      <c r="W54" s="16">
        <f t="shared" si="0"/>
        <v>83.389796358363157</v>
      </c>
    </row>
    <row r="55" spans="1:23" ht="15" x14ac:dyDescent="0.25">
      <c r="A55" s="7">
        <v>10.3</v>
      </c>
      <c r="B55" s="12" t="s">
        <v>89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16">
        <f t="shared" si="0"/>
        <v>0</v>
      </c>
    </row>
    <row r="56" spans="1:23" ht="15" x14ac:dyDescent="0.25">
      <c r="A56" s="7">
        <v>10.4</v>
      </c>
      <c r="B56" s="12" t="s">
        <v>90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16">
        <f t="shared" si="0"/>
        <v>0</v>
      </c>
    </row>
    <row r="57" spans="1:23" ht="15" x14ac:dyDescent="0.25">
      <c r="A57" s="7">
        <v>10.5</v>
      </c>
      <c r="B57" s="12" t="s">
        <v>91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16">
        <f t="shared" si="0"/>
        <v>0</v>
      </c>
    </row>
    <row r="58" spans="1:23" ht="15" x14ac:dyDescent="0.25">
      <c r="A58" s="7">
        <v>10.6</v>
      </c>
      <c r="B58" s="12" t="s">
        <v>92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16">
        <f t="shared" si="0"/>
        <v>0</v>
      </c>
    </row>
    <row r="59" spans="1:23" s="1" customFormat="1" ht="15" x14ac:dyDescent="0.25">
      <c r="A59" s="15">
        <v>11</v>
      </c>
      <c r="B59" s="14" t="s">
        <v>93</v>
      </c>
      <c r="C59" s="15">
        <v>120</v>
      </c>
      <c r="D59" s="15">
        <f>D60+D61</f>
        <v>0</v>
      </c>
      <c r="E59" s="15">
        <f t="shared" ref="E59:S59" si="28">E60+E61</f>
        <v>8303.85</v>
      </c>
      <c r="F59" s="15"/>
      <c r="G59" s="15">
        <f t="shared" si="28"/>
        <v>7000</v>
      </c>
      <c r="H59" s="15">
        <f t="shared" si="3"/>
        <v>-18.626428571428576</v>
      </c>
      <c r="I59" s="15">
        <f t="shared" si="28"/>
        <v>2839.09</v>
      </c>
      <c r="J59" s="15">
        <f t="shared" ref="J59" si="29">(I59-G59)/I59%</f>
        <v>-146.55787593912132</v>
      </c>
      <c r="K59" s="15">
        <f t="shared" si="28"/>
        <v>2839.09</v>
      </c>
      <c r="L59" s="15">
        <f t="shared" si="5"/>
        <v>0</v>
      </c>
      <c r="M59" s="15">
        <f t="shared" si="28"/>
        <v>17168.740000000002</v>
      </c>
      <c r="N59" s="15">
        <f t="shared" si="6"/>
        <v>83.463608861221033</v>
      </c>
      <c r="O59" s="15">
        <f t="shared" si="28"/>
        <v>0</v>
      </c>
      <c r="P59" s="15"/>
      <c r="Q59" s="15">
        <f t="shared" si="28"/>
        <v>59197</v>
      </c>
      <c r="R59" s="15">
        <f t="shared" si="8"/>
        <v>100</v>
      </c>
      <c r="S59" s="15">
        <f t="shared" si="28"/>
        <v>72797.259999999995</v>
      </c>
      <c r="T59" s="15">
        <f t="shared" si="9"/>
        <v>18.682378979648405</v>
      </c>
      <c r="U59" s="15">
        <f>U60+U61+U62</f>
        <v>53100</v>
      </c>
      <c r="V59" s="15">
        <f t="shared" si="10"/>
        <v>-37.094651600753288</v>
      </c>
      <c r="W59" s="16">
        <f t="shared" si="0"/>
        <v>-1.477425227041667E-2</v>
      </c>
    </row>
    <row r="60" spans="1:23" ht="15" x14ac:dyDescent="0.25">
      <c r="A60" s="7">
        <v>11.1</v>
      </c>
      <c r="B60" s="12" t="s">
        <v>112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>
        <v>0</v>
      </c>
      <c r="P60" s="7"/>
      <c r="Q60" s="7">
        <v>56197</v>
      </c>
      <c r="R60" s="7">
        <f t="shared" si="8"/>
        <v>100</v>
      </c>
      <c r="S60" s="7">
        <v>28197.26</v>
      </c>
      <c r="T60" s="7">
        <f t="shared" si="9"/>
        <v>-99.299506405941571</v>
      </c>
      <c r="U60" s="7">
        <v>0</v>
      </c>
      <c r="V60" s="7"/>
      <c r="W60" s="16">
        <f t="shared" si="0"/>
        <v>7.7832621562047663E-2</v>
      </c>
    </row>
    <row r="61" spans="1:23" ht="15" x14ac:dyDescent="0.25">
      <c r="A61" s="7">
        <v>11.2</v>
      </c>
      <c r="B61" s="12" t="s">
        <v>94</v>
      </c>
      <c r="C61" s="8"/>
      <c r="D61" s="7"/>
      <c r="E61" s="7">
        <v>8303.85</v>
      </c>
      <c r="F61" s="7"/>
      <c r="G61" s="7">
        <v>7000</v>
      </c>
      <c r="H61" s="7">
        <f t="shared" si="3"/>
        <v>-18.626428571428576</v>
      </c>
      <c r="I61" s="7">
        <v>2839.09</v>
      </c>
      <c r="J61" s="7">
        <f t="shared" ref="J61:J68" si="30">(I61-G61)/I61%</f>
        <v>-146.55787593912132</v>
      </c>
      <c r="K61" s="7">
        <v>2839.09</v>
      </c>
      <c r="L61" s="7">
        <f t="shared" si="5"/>
        <v>0</v>
      </c>
      <c r="M61" s="7">
        <v>17168.740000000002</v>
      </c>
      <c r="N61" s="7">
        <f t="shared" si="6"/>
        <v>83.463608861221033</v>
      </c>
      <c r="O61" s="7">
        <v>0</v>
      </c>
      <c r="P61" s="7"/>
      <c r="Q61" s="7">
        <v>3000</v>
      </c>
      <c r="R61" s="7">
        <f t="shared" si="8"/>
        <v>100</v>
      </c>
      <c r="S61" s="7">
        <v>44600</v>
      </c>
      <c r="T61" s="7">
        <f t="shared" si="9"/>
        <v>93.27354260089686</v>
      </c>
      <c r="U61" s="7">
        <v>44600</v>
      </c>
      <c r="V61" s="7">
        <f t="shared" si="10"/>
        <v>0</v>
      </c>
      <c r="W61" s="16">
        <f t="shared" si="0"/>
        <v>12.394760772396443</v>
      </c>
    </row>
    <row r="62" spans="1:23" ht="15" x14ac:dyDescent="0.25">
      <c r="A62" s="7">
        <v>11.3</v>
      </c>
      <c r="B62" s="12" t="s">
        <v>117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>
        <v>8500</v>
      </c>
      <c r="V62" s="7">
        <f t="shared" si="10"/>
        <v>100</v>
      </c>
      <c r="W62" s="16">
        <f t="shared" si="0"/>
        <v>11.111111111111111</v>
      </c>
    </row>
    <row r="63" spans="1:23" s="1" customFormat="1" ht="15" x14ac:dyDescent="0.25">
      <c r="A63" s="15">
        <v>12</v>
      </c>
      <c r="B63" s="14" t="s">
        <v>95</v>
      </c>
      <c r="C63" s="15">
        <v>130</v>
      </c>
      <c r="D63" s="15">
        <f>D64+D65+D66+D67+D68+D69</f>
        <v>3760</v>
      </c>
      <c r="E63" s="15">
        <f t="shared" ref="E63:U63" si="31">E64+E65+E66+E67+E68+E69</f>
        <v>16160</v>
      </c>
      <c r="F63" s="15">
        <f t="shared" si="2"/>
        <v>329.78723404255317</v>
      </c>
      <c r="G63" s="15">
        <f t="shared" si="31"/>
        <v>14778</v>
      </c>
      <c r="H63" s="15">
        <f t="shared" si="3"/>
        <v>-9.3517390715929078</v>
      </c>
      <c r="I63" s="15">
        <f t="shared" si="31"/>
        <v>11083.5</v>
      </c>
      <c r="J63" s="15">
        <f t="shared" si="30"/>
        <v>-33.333333333333336</v>
      </c>
      <c r="K63" s="15">
        <f t="shared" si="31"/>
        <v>6234.47</v>
      </c>
      <c r="L63" s="15">
        <f t="shared" si="5"/>
        <v>-77.777742133653689</v>
      </c>
      <c r="M63" s="15">
        <f t="shared" si="31"/>
        <v>21132.6</v>
      </c>
      <c r="N63" s="15">
        <f t="shared" si="6"/>
        <v>70.498329595033255</v>
      </c>
      <c r="O63" s="15">
        <f t="shared" si="31"/>
        <v>110808.6</v>
      </c>
      <c r="P63" s="15">
        <f t="shared" si="7"/>
        <v>80.928736578207833</v>
      </c>
      <c r="Q63" s="15">
        <f t="shared" si="31"/>
        <v>115578.6</v>
      </c>
      <c r="R63" s="15">
        <f t="shared" si="8"/>
        <v>4.1270615840648697</v>
      </c>
      <c r="S63" s="15">
        <f t="shared" si="31"/>
        <v>1769384.3000000003</v>
      </c>
      <c r="T63" s="15">
        <f t="shared" si="9"/>
        <v>93.467863369195697</v>
      </c>
      <c r="U63" s="15">
        <f t="shared" si="31"/>
        <v>2394260.87</v>
      </c>
      <c r="V63" s="15">
        <f t="shared" si="10"/>
        <v>26.098934240194129</v>
      </c>
      <c r="W63" s="16">
        <f t="shared" si="0"/>
        <v>53.827260541185446</v>
      </c>
    </row>
    <row r="64" spans="1:23" ht="15" x14ac:dyDescent="0.25">
      <c r="A64" s="7"/>
      <c r="B64" s="12" t="s">
        <v>96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>
        <v>991836</v>
      </c>
      <c r="T64" s="7">
        <f t="shared" si="9"/>
        <v>100</v>
      </c>
      <c r="U64" s="7">
        <v>1240699.43</v>
      </c>
      <c r="V64" s="7">
        <f t="shared" si="10"/>
        <v>20.058317428258992</v>
      </c>
      <c r="W64" s="16">
        <f t="shared" si="0"/>
        <v>13.339813047584332</v>
      </c>
    </row>
    <row r="65" spans="1:30" ht="15" x14ac:dyDescent="0.25">
      <c r="A65" s="7"/>
      <c r="B65" s="12" t="s">
        <v>97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>
        <v>650000</v>
      </c>
      <c r="T65" s="7">
        <f t="shared" si="9"/>
        <v>100</v>
      </c>
      <c r="U65" s="7">
        <v>957854.14</v>
      </c>
      <c r="V65" s="7">
        <f t="shared" si="10"/>
        <v>32.13998114577236</v>
      </c>
      <c r="W65" s="16">
        <f t="shared" si="0"/>
        <v>14.682220127308041</v>
      </c>
    </row>
    <row r="66" spans="1:30" ht="15" x14ac:dyDescent="0.25">
      <c r="A66" s="7"/>
      <c r="B66" s="12" t="s">
        <v>98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>
        <v>12300</v>
      </c>
      <c r="T66" s="7">
        <f t="shared" si="9"/>
        <v>100</v>
      </c>
      <c r="U66" s="7">
        <v>36013</v>
      </c>
      <c r="V66" s="7">
        <f t="shared" si="10"/>
        <v>65.845666842529084</v>
      </c>
      <c r="W66" s="16">
        <f t="shared" si="0"/>
        <v>18.427296315836564</v>
      </c>
    </row>
    <row r="67" spans="1:30" ht="15" x14ac:dyDescent="0.25">
      <c r="A67" s="7"/>
      <c r="B67" s="12" t="s">
        <v>99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>
        <v>90005</v>
      </c>
      <c r="P67" s="7">
        <f t="shared" si="7"/>
        <v>100</v>
      </c>
      <c r="Q67" s="7">
        <v>78533</v>
      </c>
      <c r="R67" s="7">
        <f t="shared" si="8"/>
        <v>-14.607871850050296</v>
      </c>
      <c r="S67" s="7">
        <v>62826.6</v>
      </c>
      <c r="T67" s="7">
        <f t="shared" si="9"/>
        <v>-24.999602079374029</v>
      </c>
      <c r="U67" s="7">
        <v>74410.600000000006</v>
      </c>
      <c r="V67" s="7">
        <f t="shared" si="10"/>
        <v>15.567674497988197</v>
      </c>
      <c r="W67" s="16">
        <f t="shared" si="0"/>
        <v>8.440022285395985</v>
      </c>
    </row>
    <row r="68" spans="1:30" ht="15" x14ac:dyDescent="0.25">
      <c r="A68" s="7"/>
      <c r="B68" s="12" t="s">
        <v>100</v>
      </c>
      <c r="C68" s="8"/>
      <c r="D68" s="7">
        <v>3760</v>
      </c>
      <c r="E68" s="7">
        <v>3760</v>
      </c>
      <c r="F68" s="7">
        <f t="shared" si="2"/>
        <v>0</v>
      </c>
      <c r="G68" s="7">
        <v>4238</v>
      </c>
      <c r="H68" s="7">
        <f t="shared" si="3"/>
        <v>11.278905143935818</v>
      </c>
      <c r="I68" s="7">
        <v>2124.5</v>
      </c>
      <c r="J68" s="7">
        <f t="shared" si="30"/>
        <v>-99.482231113203099</v>
      </c>
      <c r="K68" s="7">
        <v>1000</v>
      </c>
      <c r="L68" s="7">
        <f t="shared" si="5"/>
        <v>-112.45</v>
      </c>
      <c r="M68" s="7">
        <v>0</v>
      </c>
      <c r="N68" s="7"/>
      <c r="O68" s="7">
        <v>4954</v>
      </c>
      <c r="P68" s="7">
        <f t="shared" si="7"/>
        <v>100</v>
      </c>
      <c r="Q68" s="7">
        <v>10596</v>
      </c>
      <c r="R68" s="7">
        <f t="shared" si="8"/>
        <v>53.246508116270292</v>
      </c>
      <c r="S68" s="7">
        <v>23914.1</v>
      </c>
      <c r="T68" s="7">
        <f t="shared" si="9"/>
        <v>55.691412179425527</v>
      </c>
      <c r="U68" s="7">
        <v>36136.1</v>
      </c>
      <c r="V68" s="7">
        <f t="shared" si="10"/>
        <v>33.822133545125233</v>
      </c>
      <c r="W68" s="16">
        <f t="shared" si="0"/>
        <v>4.6785253190615315</v>
      </c>
    </row>
    <row r="69" spans="1:30" ht="15" x14ac:dyDescent="0.25">
      <c r="A69" s="7"/>
      <c r="B69" s="12" t="s">
        <v>101</v>
      </c>
      <c r="C69" s="8"/>
      <c r="D69" s="7"/>
      <c r="E69" s="7">
        <v>12400</v>
      </c>
      <c r="F69" s="7"/>
      <c r="G69" s="7">
        <v>10540</v>
      </c>
      <c r="H69" s="7"/>
      <c r="I69" s="7">
        <v>8959</v>
      </c>
      <c r="J69" s="7"/>
      <c r="K69" s="7">
        <v>5234.47</v>
      </c>
      <c r="L69" s="7">
        <f t="shared" si="5"/>
        <v>-71.153908609658657</v>
      </c>
      <c r="M69" s="7">
        <v>21132.6</v>
      </c>
      <c r="N69" s="7">
        <f t="shared" si="6"/>
        <v>75.230354996545614</v>
      </c>
      <c r="O69" s="7">
        <v>15849.6</v>
      </c>
      <c r="P69" s="7">
        <f t="shared" si="7"/>
        <v>-33.332071471835235</v>
      </c>
      <c r="Q69" s="7">
        <v>26449.599999999999</v>
      </c>
      <c r="R69" s="7">
        <f t="shared" si="8"/>
        <v>40.07622043433549</v>
      </c>
      <c r="S69" s="7">
        <v>28507.599999999999</v>
      </c>
      <c r="T69" s="7">
        <f t="shared" si="9"/>
        <v>7.2191275309040401</v>
      </c>
      <c r="U69" s="7">
        <v>49147.6</v>
      </c>
      <c r="V69" s="7">
        <f t="shared" si="10"/>
        <v>41.995946902798913</v>
      </c>
      <c r="W69" s="16">
        <f t="shared" si="0"/>
        <v>6.6706299758989092</v>
      </c>
    </row>
    <row r="70" spans="1:30" s="1" customFormat="1" ht="15" x14ac:dyDescent="0.25">
      <c r="A70" s="15"/>
      <c r="B70" s="14" t="s">
        <v>103</v>
      </c>
      <c r="C70" s="15">
        <v>140</v>
      </c>
      <c r="D70" s="15">
        <f>D71+D72</f>
        <v>0</v>
      </c>
      <c r="E70" s="15">
        <f>E71+E72</f>
        <v>0</v>
      </c>
      <c r="F70" s="15"/>
      <c r="G70" s="15">
        <f>G71+G72</f>
        <v>0</v>
      </c>
      <c r="H70" s="15"/>
      <c r="I70" s="15">
        <f>I71+I72</f>
        <v>0</v>
      </c>
      <c r="J70" s="15"/>
      <c r="K70" s="15">
        <f>K71+K72</f>
        <v>0</v>
      </c>
      <c r="L70" s="15"/>
      <c r="M70" s="15">
        <v>0</v>
      </c>
      <c r="N70" s="15"/>
      <c r="O70" s="15">
        <f>O71+O72</f>
        <v>198268.7</v>
      </c>
      <c r="P70" s="15">
        <f t="shared" si="7"/>
        <v>100</v>
      </c>
      <c r="Q70" s="15">
        <f>Q71+Q72</f>
        <v>61235</v>
      </c>
      <c r="R70" s="15">
        <f t="shared" si="8"/>
        <v>-223.78329386788602</v>
      </c>
      <c r="S70" s="15">
        <f>S71+S72</f>
        <v>308600</v>
      </c>
      <c r="T70" s="15">
        <f t="shared" si="9"/>
        <v>80.157161373946863</v>
      </c>
      <c r="U70" s="15">
        <f>U71+U72</f>
        <v>235360</v>
      </c>
      <c r="V70" s="15">
        <f t="shared" si="10"/>
        <v>-31.118286879673693</v>
      </c>
      <c r="W70" s="16"/>
      <c r="X70" s="18"/>
      <c r="Y70" s="18"/>
      <c r="Z70" s="18"/>
      <c r="AA70" s="18"/>
      <c r="AB70" s="18"/>
      <c r="AC70" s="18"/>
      <c r="AD70" s="18"/>
    </row>
    <row r="71" spans="1:30" s="1" customFormat="1" ht="22.5" customHeight="1" x14ac:dyDescent="0.25">
      <c r="A71" s="15"/>
      <c r="B71" s="14" t="s">
        <v>102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>
        <v>34405</v>
      </c>
      <c r="N71" s="15">
        <f t="shared" si="6"/>
        <v>100</v>
      </c>
      <c r="O71" s="15">
        <v>198268.7</v>
      </c>
      <c r="P71" s="15">
        <f t="shared" si="7"/>
        <v>82.647286233278379</v>
      </c>
      <c r="Q71" s="15">
        <v>61235</v>
      </c>
      <c r="R71" s="15">
        <f t="shared" si="8"/>
        <v>-223.78329386788602</v>
      </c>
      <c r="S71" s="15">
        <v>308600</v>
      </c>
      <c r="T71" s="15">
        <f t="shared" si="9"/>
        <v>80.157161373946863</v>
      </c>
      <c r="U71" s="15">
        <v>235360</v>
      </c>
      <c r="V71" s="15">
        <f t="shared" si="10"/>
        <v>-31.118286879673693</v>
      </c>
      <c r="W71" s="16">
        <f t="shared" ref="W71:W76" si="32">(V71+T71+R71+P71+N71+L71+J71+H71+F71)/9</f>
        <v>0.87809631774061359</v>
      </c>
    </row>
    <row r="72" spans="1:30" ht="10.5" hidden="1" customHeight="1" x14ac:dyDescent="0.25">
      <c r="A72" s="7"/>
      <c r="B72" s="12" t="s">
        <v>104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16">
        <f t="shared" si="32"/>
        <v>0</v>
      </c>
    </row>
    <row r="73" spans="1:30" s="1" customFormat="1" ht="15" x14ac:dyDescent="0.25">
      <c r="A73" s="15"/>
      <c r="B73" s="14" t="s">
        <v>105</v>
      </c>
      <c r="C73" s="15">
        <v>150</v>
      </c>
      <c r="D73" s="15">
        <v>5879</v>
      </c>
      <c r="E73" s="15">
        <v>266808.2</v>
      </c>
      <c r="F73" s="15">
        <f t="shared" si="2"/>
        <v>4438.3262459601974</v>
      </c>
      <c r="G73" s="15">
        <v>117128.85</v>
      </c>
      <c r="H73" s="15">
        <f t="shared" si="3"/>
        <v>-127.79033517361435</v>
      </c>
      <c r="I73" s="15">
        <v>123204.52</v>
      </c>
      <c r="J73" s="15">
        <f t="shared" ref="J73:J75" si="33">(I73-G73)/I73%</f>
        <v>4.9313694010576867</v>
      </c>
      <c r="K73" s="15">
        <v>181237.24</v>
      </c>
      <c r="L73" s="15">
        <f t="shared" si="5"/>
        <v>32.020306643380792</v>
      </c>
      <c r="M73" s="15">
        <v>361517.67</v>
      </c>
      <c r="N73" s="15">
        <f t="shared" si="6"/>
        <v>49.867667602526865</v>
      </c>
      <c r="O73" s="15">
        <v>512644</v>
      </c>
      <c r="P73" s="15">
        <f t="shared" si="7"/>
        <v>29.479781290720272</v>
      </c>
      <c r="Q73" s="15">
        <v>752970</v>
      </c>
      <c r="R73" s="15">
        <f t="shared" si="8"/>
        <v>31.917075049470764</v>
      </c>
      <c r="S73" s="15">
        <v>1190612.8999999999</v>
      </c>
      <c r="T73" s="15">
        <f t="shared" si="9"/>
        <v>36.757782483290747</v>
      </c>
      <c r="U73" s="15">
        <v>1248527.3999999999</v>
      </c>
      <c r="V73" s="15">
        <f t="shared" ref="V73:V76" si="34">(U73-S73)/U73%</f>
        <v>4.638624670952356</v>
      </c>
      <c r="W73" s="16">
        <f t="shared" si="32"/>
        <v>500.01650199199804</v>
      </c>
    </row>
    <row r="74" spans="1:30" s="1" customFormat="1" ht="15" x14ac:dyDescent="0.25">
      <c r="A74" s="15"/>
      <c r="B74" s="14" t="s">
        <v>106</v>
      </c>
      <c r="C74" s="15">
        <v>160</v>
      </c>
      <c r="D74" s="15">
        <v>11125</v>
      </c>
      <c r="E74" s="15">
        <v>296873.61</v>
      </c>
      <c r="F74" s="15">
        <f t="shared" si="2"/>
        <v>2568.5268314606742</v>
      </c>
      <c r="G74" s="15">
        <v>133711.04999999999</v>
      </c>
      <c r="H74" s="15">
        <f t="shared" ref="H74:H76" si="35">(G74-E74)/G74%</f>
        <v>-122.02623492972347</v>
      </c>
      <c r="I74" s="15">
        <v>132401.97</v>
      </c>
      <c r="J74" s="15">
        <f>(I74-G74)/I74%</f>
        <v>-0.98871640656101045</v>
      </c>
      <c r="K74" s="15">
        <v>195964.28</v>
      </c>
      <c r="L74" s="15">
        <f t="shared" ref="L74:L76" si="36">(K74-I74)/K74%</f>
        <v>32.435661233771782</v>
      </c>
      <c r="M74" s="15">
        <v>369449.62</v>
      </c>
      <c r="N74" s="15">
        <f t="shared" ref="N74:N76" si="37">(M74-K74)/M74%</f>
        <v>46.957780062136749</v>
      </c>
      <c r="O74" s="15">
        <v>532829.39</v>
      </c>
      <c r="P74" s="15">
        <f t="shared" ref="P74:P76" si="38">(O74-M74)/O74%</f>
        <v>30.662679849548088</v>
      </c>
      <c r="Q74" s="15">
        <v>770598</v>
      </c>
      <c r="R74" s="15">
        <f t="shared" ref="R74:R76" si="39">(Q74-O74)/Q74%</f>
        <v>30.855077485277668</v>
      </c>
      <c r="S74" s="15">
        <v>1222295.05</v>
      </c>
      <c r="T74" s="15">
        <f t="shared" ref="T74:T76" si="40">(S74-Q74)/S74%</f>
        <v>36.954829359736017</v>
      </c>
      <c r="U74" s="15">
        <v>1278596.06</v>
      </c>
      <c r="V74" s="15">
        <f t="shared" si="34"/>
        <v>4.4033461201186563</v>
      </c>
      <c r="W74" s="16">
        <f t="shared" si="32"/>
        <v>291.97569491499763</v>
      </c>
    </row>
    <row r="75" spans="1:30" s="1" customFormat="1" ht="15" x14ac:dyDescent="0.25">
      <c r="A75" s="15"/>
      <c r="B75" s="14" t="s">
        <v>108</v>
      </c>
      <c r="C75" s="15" t="s">
        <v>109</v>
      </c>
      <c r="D75" s="15">
        <v>72305</v>
      </c>
      <c r="E75" s="15">
        <v>795355</v>
      </c>
      <c r="F75" s="15">
        <f t="shared" ref="F75:F76" si="41">(E75-D75)/D75%</f>
        <v>1000.0000000000001</v>
      </c>
      <c r="G75" s="15">
        <v>1060140.3400000001</v>
      </c>
      <c r="H75" s="15">
        <f t="shared" si="35"/>
        <v>24.976442269897969</v>
      </c>
      <c r="I75" s="15">
        <f>G75*H75%+G75</f>
        <v>1324925.6800000002</v>
      </c>
      <c r="J75" s="15">
        <f t="shared" si="33"/>
        <v>19.984920210769864</v>
      </c>
      <c r="K75" s="15">
        <v>3116254.37</v>
      </c>
      <c r="L75" s="15">
        <f t="shared" si="36"/>
        <v>57.483391190559317</v>
      </c>
      <c r="M75" s="15">
        <v>6286230.6100000003</v>
      </c>
      <c r="N75" s="15">
        <f t="shared" si="37"/>
        <v>50.427297957495711</v>
      </c>
      <c r="O75" s="15">
        <v>12931095.15</v>
      </c>
      <c r="P75" s="15">
        <f t="shared" si="38"/>
        <v>51.386711356771663</v>
      </c>
      <c r="Q75" s="15">
        <v>14455424.15</v>
      </c>
      <c r="R75" s="15">
        <f t="shared" si="39"/>
        <v>10.545031291938949</v>
      </c>
      <c r="S75" s="15">
        <v>2271095.88</v>
      </c>
      <c r="T75" s="15">
        <f t="shared" si="40"/>
        <v>-536.4955472509597</v>
      </c>
      <c r="U75" s="15">
        <v>28028024.879999999</v>
      </c>
      <c r="V75" s="15">
        <f t="shared" si="34"/>
        <v>91.897053432328761</v>
      </c>
      <c r="W75" s="16">
        <f t="shared" si="32"/>
        <v>85.578366717644741</v>
      </c>
    </row>
    <row r="76" spans="1:30" s="1" customFormat="1" ht="15" x14ac:dyDescent="0.25">
      <c r="A76" s="15"/>
      <c r="B76" s="14" t="s">
        <v>107</v>
      </c>
      <c r="C76" s="15" t="s">
        <v>110</v>
      </c>
      <c r="D76" s="15">
        <v>66426</v>
      </c>
      <c r="E76" s="15">
        <v>234050.26</v>
      </c>
      <c r="F76" s="15">
        <f t="shared" si="41"/>
        <v>252.34736398398221</v>
      </c>
      <c r="G76" s="15">
        <v>500949.06</v>
      </c>
      <c r="H76" s="15">
        <f t="shared" si="35"/>
        <v>53.278630765371631</v>
      </c>
      <c r="I76" s="15">
        <v>951142.62</v>
      </c>
      <c r="J76" s="15">
        <f>(I76-G76)/I76%</f>
        <v>47.331867012751466</v>
      </c>
      <c r="K76" s="15">
        <v>1760603.2</v>
      </c>
      <c r="L76" s="15">
        <f t="shared" si="36"/>
        <v>45.976321069960569</v>
      </c>
      <c r="M76" s="15">
        <v>2718759.1</v>
      </c>
      <c r="N76" s="15">
        <f t="shared" si="37"/>
        <v>35.242397901307257</v>
      </c>
      <c r="O76" s="15">
        <v>4389976.49</v>
      </c>
      <c r="P76" s="15">
        <f t="shared" si="38"/>
        <v>38.068937130002716</v>
      </c>
      <c r="Q76" s="15">
        <v>5759721.8600000003</v>
      </c>
      <c r="R76" s="15">
        <f t="shared" si="39"/>
        <v>23.78144992577819</v>
      </c>
      <c r="S76" s="15">
        <v>10221759.279999999</v>
      </c>
      <c r="T76" s="15">
        <f t="shared" si="40"/>
        <v>43.652342984934769</v>
      </c>
      <c r="U76" s="15">
        <v>12373168.560000001</v>
      </c>
      <c r="V76" s="15">
        <f t="shared" si="34"/>
        <v>17.387698790066437</v>
      </c>
      <c r="W76" s="16">
        <f t="shared" si="32"/>
        <v>61.896334396017245</v>
      </c>
    </row>
  </sheetData>
  <mergeCells count="5">
    <mergeCell ref="A4:A5"/>
    <mergeCell ref="W4:W5"/>
    <mergeCell ref="A1:W1"/>
    <mergeCell ref="A2:W2"/>
    <mergeCell ref="A3:W3"/>
  </mergeCells>
  <pageMargins left="0.25" right="0.25" top="0.75" bottom="0.75" header="0.3" footer="0.3"/>
  <pageSetup paperSize="9" scale="8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10th Yr Data</vt:lpstr>
      <vt:lpstr>Sheet2</vt:lpstr>
      <vt:lpstr>Sheet3</vt:lpstr>
      <vt:lpstr>'10th Yr Data'!Print_Area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COOP</dc:creator>
  <cp:lastModifiedBy>dell</cp:lastModifiedBy>
  <cp:lastPrinted>2023-05-18T11:04:38Z</cp:lastPrinted>
  <dcterms:created xsi:type="dcterms:W3CDTF">2023-05-12T15:30:50Z</dcterms:created>
  <dcterms:modified xsi:type="dcterms:W3CDTF">2023-08-23T13:04:15Z</dcterms:modified>
</cp:coreProperties>
</file>